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20730" windowHeight="10575" tabRatio="803" firstSheet="2" activeTab="3"/>
  </bookViews>
  <sheets>
    <sheet name="1 Orientações (2)" sheetId="1" state="hidden" r:id="rId1"/>
    <sheet name="1 Orientações" sheetId="2" state="hidden" r:id="rId2"/>
    <sheet name="1.1 Mapa Estratégico" sheetId="3" r:id="rId3"/>
    <sheet name="1.2 Dados Gerais_2" sheetId="4" r:id="rId4"/>
    <sheet name="1.3 Metas Físicas e Financeiras" sheetId="5" r:id="rId5"/>
    <sheet name="1.5 Fontes e Usos" sheetId="6" r:id="rId6"/>
    <sheet name="Dados Gerais" sheetId="7" state="hidden" r:id="rId7"/>
    <sheet name="Aplicações " sheetId="8" state="hidden" r:id="rId8"/>
    <sheet name="Elemento Despesa - Proj-Ativ" sheetId="9" state="hidden" r:id="rId9"/>
    <sheet name="Plan1" sheetId="10" state="hidden" r:id="rId10"/>
  </sheets>
  <externalReferences>
    <externalReference r:id="rId13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r">#REF!</definedName>
    <definedName name="_xlnm.Print_Area" localSheetId="2">'1.1 Mapa Estratégico'!$A$1:$W$59</definedName>
    <definedName name="_xlnm.Print_Area" localSheetId="3">'1.2 Dados Gerais_2'!$A$1:$O$6</definedName>
    <definedName name="_xlnm.Print_Area" localSheetId="4">'1.3 Metas Físicas e Financeiras'!$A$1:$I$44</definedName>
    <definedName name="_xlnm.Print_Area" localSheetId="5">'1.5 Fontes e Usos'!$A$1:$F$46</definedName>
    <definedName name="_xlnm.Print_Area" localSheetId="7">'Aplicações '!$A$1:$F$26</definedName>
    <definedName name="_xlnm.Print_Area" localSheetId="6">'Dados Gerais'!$A$1:$S$16</definedName>
    <definedName name="_xlnm.Print_Area" localSheetId="8">'Elemento Despesa - Proj-Ativ'!$A$1:$Q$27</definedName>
    <definedName name="banco_de_dados_sym">#REF!</definedName>
    <definedName name="dados">#REF!</definedName>
    <definedName name="huala">#REF!</definedName>
    <definedName name="kk">#REF!</definedName>
  </definedNames>
  <calcPr fullCalcOnLoad="1"/>
</workbook>
</file>

<file path=xl/sharedStrings.xml><?xml version="1.0" encoding="utf-8"?>
<sst xmlns="http://schemas.openxmlformats.org/spreadsheetml/2006/main" count="609" uniqueCount="393">
  <si>
    <t>Orientações de preenchimento - as planilhas deverão ser preenchidas conforme sequência abaixo:</t>
  </si>
  <si>
    <t xml:space="preserve">Planilha </t>
  </si>
  <si>
    <t xml:space="preserve">CAMPO </t>
  </si>
  <si>
    <t xml:space="preserve">ORIENTAÇÃO </t>
  </si>
  <si>
    <t xml:space="preserve">1.1 Mapa Estratégico </t>
  </si>
  <si>
    <t>CAU/.....</t>
  </si>
  <si>
    <t>Sigla do CAU/UF.</t>
  </si>
  <si>
    <t>Mapa Estratégico</t>
  </si>
  <si>
    <t>Substituir o mapa estratégico do CAU pelo correspondente do CAU/UF  2015-2023.</t>
  </si>
  <si>
    <t>1.2 Dados Gerais_1</t>
  </si>
  <si>
    <t xml:space="preserve">Responsável pela elaboração: </t>
  </si>
  <si>
    <t>Nome do Responsável pelas informações.</t>
  </si>
  <si>
    <t xml:space="preserve">Data de elaboração: </t>
  </si>
  <si>
    <t>Data da conclusão do relatório.</t>
  </si>
  <si>
    <t>Metas:</t>
  </si>
  <si>
    <t>Descrever as principais metas alcançadas no 1º Quadrimestre.</t>
  </si>
  <si>
    <t>Principais ações e resultados alcançados:</t>
  </si>
  <si>
    <t>Descrever as principais ações e resultados alcançados no 1º Quadrimestre.</t>
  </si>
  <si>
    <t xml:space="preserve"> Justificativas e medidas de gestão implementadas para correção de rumos:</t>
  </si>
  <si>
    <t>Informar as justificativas e medidas de gestão implementadas para ajustar as iniciativas aprovadas frente a realizadas.</t>
  </si>
  <si>
    <t>1.2 Dados Gerais_2</t>
  </si>
  <si>
    <t>Eventos importantes:</t>
  </si>
  <si>
    <t>Informar os principais eventos ocorrido no 1º Quadrimestre.</t>
  </si>
  <si>
    <t>Considerações gerais:</t>
  </si>
  <si>
    <t>Informar situações não previstas que possam ter interferido (positivamente ou negativamente) no planejamento.</t>
  </si>
  <si>
    <t>1.3 Indicadores e Metas</t>
  </si>
  <si>
    <t xml:space="preserve"> Indicadores Institucionais e de Resultado (agrupados por objetivo estratégico) - Metas</t>
  </si>
  <si>
    <t>Preencher apenas as "metas 2015" dos indicadores definidos pelo CAU/UF, conforme Parecer do Plano de Ação 2015. Informar o "índice do período janeiro a abril 2015” e a variação do 1º Quadrimestre (razão do índice do período pela meta).</t>
  </si>
  <si>
    <t xml:space="preserve">2.3 Metas-Físicas </t>
  </si>
  <si>
    <t xml:space="preserve">Unidade Responsável </t>
  </si>
  <si>
    <t>Nome da Unidade Responsável pelos Projetos e Atividades.</t>
  </si>
  <si>
    <t>P/A</t>
  </si>
  <si>
    <t>Informar P (projeto) e A (atividade).</t>
  </si>
  <si>
    <t>FP</t>
  </si>
  <si>
    <t>Sinalizar apenas quando utilizar recursos do Fundo de Apoio (CAU BÁSICO).</t>
  </si>
  <si>
    <t>Denominação</t>
  </si>
  <si>
    <t>Nome do projeto ou atividade.</t>
  </si>
  <si>
    <t xml:space="preserve">Objetivo Geral                   </t>
  </si>
  <si>
    <t>Informar o objetivo geral, conforme o Plano de Ação aprovado.</t>
  </si>
  <si>
    <t>Objetivo Estratégico Principal</t>
  </si>
  <si>
    <t>Informar o Objetivo Estratégico principal, conforme o Plano de Ação aprovado.</t>
  </si>
  <si>
    <t>Metas Aprovadas</t>
  </si>
  <si>
    <t>Informar as metas aprovadas para cada projeto/atividade, conforme o Plano de Ação aprovado.</t>
  </si>
  <si>
    <t xml:space="preserve">Metas Realizadas </t>
  </si>
  <si>
    <t>Descrever as metas realizadas no 1º Quadrimestre.</t>
  </si>
  <si>
    <t>% Metas Físicas</t>
  </si>
  <si>
    <t>Razão entre a quantidade de metas realizadas por aprovadas.</t>
  </si>
  <si>
    <t>Resultados Alcançados</t>
  </si>
  <si>
    <t>Descrever os resultados alcançadas no 1º Quadrimestre.</t>
  </si>
  <si>
    <t>Justificativa</t>
  </si>
  <si>
    <t>Justificar quando o projeto/atividade não alcançou os resultados previstos.</t>
  </si>
  <si>
    <t xml:space="preserve">2.4 Metas Financeiras </t>
  </si>
  <si>
    <t>Nome da Comissão, Colegiado ou Unidade Organizacional, na forma do organograma.</t>
  </si>
  <si>
    <t>Informar P (projeto) e A (atividade)</t>
  </si>
  <si>
    <t>Aprovado</t>
  </si>
  <si>
    <t>Informar os valores aprovados para cada P (projeto) e A (atividade)</t>
  </si>
  <si>
    <t>Executado jan-abr</t>
  </si>
  <si>
    <t>Informar os valores executados para cada P (projeto) e A (atividade)</t>
  </si>
  <si>
    <t xml:space="preserve">Valores </t>
  </si>
  <si>
    <t>Diferença entre o valor Executado e o Aprovado.</t>
  </si>
  <si>
    <t>% Metas Financeiras</t>
  </si>
  <si>
    <t>Razão entre o valor executado pelo aprovado.</t>
  </si>
  <si>
    <t xml:space="preserve">Justificativa </t>
  </si>
  <si>
    <t>Justificar quando o valor do executado estiver inferior a 25% do previsto.</t>
  </si>
  <si>
    <t>2.4.1 Metas Financeiras (CAU Básico)</t>
  </si>
  <si>
    <t>Valor aprovado</t>
  </si>
  <si>
    <t>Informar os valores aprovados para cada P (projeto) e A (atividade), conforme o Plano de Ação aprovado.</t>
  </si>
  <si>
    <t>Valor  aprovado a utilizar do Recursos do Fundo de Apoio</t>
  </si>
  <si>
    <t>Informar os valores aprovados, com utilização dos Recursos do Fundo de Apoio, para cada P (projeto) e A (atividade), conforme o Plano de Ação aprovado.</t>
  </si>
  <si>
    <t xml:space="preserve">¨% </t>
  </si>
  <si>
    <t>Percentual do valor aprovado com a utilização do Recurso do Fundo de apoio, conforme o Plano de Ação aprovado.</t>
  </si>
  <si>
    <t>Valor Executado</t>
  </si>
  <si>
    <t>Informar os valores executados para cada P (projeto) e A (atividade).</t>
  </si>
  <si>
    <t>Valor Executado de utilização do Recursos do Fundo de Apoio</t>
  </si>
  <si>
    <t>Informar os valores executados, com utilização dos Recursos do Fundo de Apoio, para cada P (projeto) e A (atividade).</t>
  </si>
  <si>
    <t xml:space="preserve">% </t>
  </si>
  <si>
    <t>Percentual do valor executado com a utilização do Recursos do Fundo de Apoio.</t>
  </si>
  <si>
    <t xml:space="preserve">Valor </t>
  </si>
  <si>
    <t>Diferença entre o valor executado e o aprovado.</t>
  </si>
  <si>
    <t>%</t>
  </si>
  <si>
    <t>Razão entre o valor executado e o aprovado.</t>
  </si>
  <si>
    <t>1.6 Projetos x Atividades</t>
  </si>
  <si>
    <t xml:space="preserve">Projeto </t>
  </si>
  <si>
    <t>Informar a quantidade total das atividades, os valores, conforme o Plano de Ação aprovado, e o executado no 1º Quadrimestre, sob a responsabilidade da mesma unidade responsável.</t>
  </si>
  <si>
    <t>Atividade</t>
  </si>
  <si>
    <t>Informar a quantidade total de projetos, os valores, conforme o Plano de Ação aprovado, e o executado no 1º Quadrimestre, sob a responsabilidade da mesma unidade responsável.</t>
  </si>
  <si>
    <t>1.4 Objetivos x Projetos</t>
  </si>
  <si>
    <t xml:space="preserve">Iniciativas Estratégicas </t>
  </si>
  <si>
    <t>Informar as denominações dos projetos e atividades, conforme o Plano de Ação aprovado.</t>
  </si>
  <si>
    <t>Informar o percentual das metas físicas já realizadas no 1º quadrimestre, conforme resultado auferido na planilha 2.3 Metas-Físicas (projeto/atividade x objetivos estratégicos).</t>
  </si>
  <si>
    <t>Informar o percentual das metas financeiras já realizadas no 1º quadrimestre, conforme resultado auferido na planilha 2.4 Metas-Financeiras (projeto/atividade x objetivos estratégicos).</t>
  </si>
  <si>
    <t>1.7  Receitas</t>
  </si>
  <si>
    <t>Fontes</t>
  </si>
  <si>
    <t>Informar os valores aprovados, conforme o Plano de Ação aprovado, e o executado no 1º Quadrimestre (Itens da Receitas)</t>
  </si>
  <si>
    <t>Usos</t>
  </si>
  <si>
    <t>Informar os valores aprovados, conforme o Plano de Ação aprovado, e o executado no 1º Quadrimestre (Itens das Despesas)</t>
  </si>
  <si>
    <t>1.5 Limites</t>
  </si>
  <si>
    <t>Receita de Arrecadação</t>
  </si>
  <si>
    <t>Informar os valores da Receita de Arrecadação (Anuidades + RRT + Taxas e Multas) - os aprovados na Plano de Ação 2015 e os executados no 1º quadrimestre.</t>
  </si>
  <si>
    <t>Recursos do fundo de apoio (CAU Básico)</t>
  </si>
  <si>
    <t>Informar os valores dos Recursos do Fundo de Apoio (CAU BÁSICO) - os aprovados na Plano de Ação 2015 e os executados no 1º quadrimestre.</t>
  </si>
  <si>
    <t>Aportes do Fundo de Apoio</t>
  </si>
  <si>
    <t>Informar os valores dos Aportes do Fundo de Apoio - o aprovado no Plano de Ação 2015 e o executado no 1º quadrimestre.</t>
  </si>
  <si>
    <t>Aporte do CSC</t>
  </si>
  <si>
    <t>Informar os valores do Aporte do CSC - o aprovado na Plano de Ação 2015 e o executado no 1º quadrimestre.</t>
  </si>
  <si>
    <t xml:space="preserve">Fiscalização                                                                                 </t>
  </si>
  <si>
    <t>Informar os valores e os percentuais destinados à Fiscalização- o aprovado no Plano de Ação 2015 e o executado no 1º quadrimestre.</t>
  </si>
  <si>
    <t xml:space="preserve">Atendimento </t>
  </si>
  <si>
    <t>Informar os valores e os percentuais destinados ao Atendimento - o aprovado no Plano de Ação 2015 e o executado no 1º quadrimestre.</t>
  </si>
  <si>
    <t xml:space="preserve">Comunicação                                                                                             </t>
  </si>
  <si>
    <t>Informar os valores e os percentuais destinados à Comunicação- o aprovado no Plano de Ação 2015 e o executado no 1º quadrimestre.</t>
  </si>
  <si>
    <t xml:space="preserve">Patrocínio                                                                                       </t>
  </si>
  <si>
    <t>Informar os valores e os percentuais destinados ao Patrocínio - o aprovado no Plano de Ação 2015 e o executado no 1º quadrimestre.</t>
  </si>
  <si>
    <t xml:space="preserve">Objetivos Estratégicos                        </t>
  </si>
  <si>
    <t>Informar os valores e os percentuais destinados aos dois objetivos (indicados por cada CAU/UF) - o aprovado no Plano de Ação 2015 e o executado no 1º quadrimestre.</t>
  </si>
  <si>
    <t xml:space="preserve">Reserva de Contingência </t>
  </si>
  <si>
    <t>Informar os valores e os percentuais à Reserva de Contingência - o aprovado na Plano de Ação 2015 e o executado no 1º quadrimestre.</t>
  </si>
  <si>
    <t xml:space="preserve">Salários e Encargos </t>
  </si>
  <si>
    <t>Informar os valores destinados “Salários e Encargos”- o aprovado na Plano de Ação 2015 e o executado no 1º quadrimestre.</t>
  </si>
  <si>
    <t>Receita Corrente</t>
  </si>
  <si>
    <t>Informar os valores da Receita Corrente (valores informados na planilha 1.7 Receitas) -o aprovado na Plano de Ação 2015 e o executado no 1º quadrimestre.</t>
  </si>
  <si>
    <t>Pessoal</t>
  </si>
  <si>
    <t>Informar os valores e os percentuais destinados aos Salários e Encargos (Pessoal/Receita Corrente) - o aprovado na Plano de Ação 2015 e o executado no 1º quadrimestre.</t>
  </si>
  <si>
    <t xml:space="preserve">Capacitação </t>
  </si>
  <si>
    <t>Informar os valores e os percentuais destinados à Capacitação e os percentuais - o aprovado na Plano de Ação 2015 e o executado no 1º quadrimestre.</t>
  </si>
  <si>
    <t>2.1 Dados Gerais_1</t>
  </si>
  <si>
    <t xml:space="preserve">Comissão/Colegiado/Unidade Organizacional </t>
  </si>
  <si>
    <t>Coordenador/Responsável</t>
  </si>
  <si>
    <t>Nome do Coordenador ou do Responsável da Comissão, Colegiado ou Unidade Organizacional responsável pelas informações.</t>
  </si>
  <si>
    <t>Descrever as principais metas alcançadas no 1º Quadrimestre pela Comissão/Colegiado/Unidade Organizacional</t>
  </si>
  <si>
    <t>Descrever as principais ações e resultados alcançados no 1º Quadrimestre pela Comissão/Unidade Organizacional.</t>
  </si>
  <si>
    <t>Justificativas e medidas de gestão implementadas para correção de rumos:</t>
  </si>
  <si>
    <t>Informar as justificativas e medidas de gestão implementadas para ajustar as Iniciativas aprovas frente ao realizado pela Comissão/Colegiado/Unidade Organizacional</t>
  </si>
  <si>
    <t>2.2 Dados Gerais_2</t>
  </si>
  <si>
    <t>Informar os principais eventos ocorrido no 1º Quadrimestre organizado pela Comissão/Colegiado/Unidade Organizacional.</t>
  </si>
  <si>
    <t>Informar situações não previstas que possam ter interferido (positivamente ou negativamente) no planejamento da Comissão/Unidade Organizacional</t>
  </si>
  <si>
    <t>2.5 OUTRAS CONSIDERAÇÕES:</t>
  </si>
  <si>
    <t>Outras considerações</t>
  </si>
  <si>
    <t>Descrever ações importantes que serão implementadas no próximo quadrimestre.</t>
  </si>
  <si>
    <t>Elaborado por</t>
  </si>
  <si>
    <t>Nome do Responsável pelas informações do relatório.</t>
  </si>
  <si>
    <t>Data de elaboração:</t>
  </si>
  <si>
    <t>Orientações de preenchimento</t>
  </si>
  <si>
    <t xml:space="preserve">Substituir o mapa estratégico do CAU pelo correspondente do CAU/UF  2015-2023. </t>
  </si>
  <si>
    <t>Informar as justificativas e medidas de gestão implementadas para ajustar as Iniciativas aprovadas frente ao realizado.</t>
  </si>
  <si>
    <t>Preencher apenas as "metas 2015" dos indicadores definidos pelo CAU/UF, conforme Parecer do Plano de Ação 2015. Informar o "índice do período janeiro a abril 2015"  e a variação do 1º Quadrimestre.</t>
  </si>
  <si>
    <t>Informar as denominações dos projetos e atividades, conforme Parecer  do Plano de Ação 2015.</t>
  </si>
  <si>
    <t>Informar o  percentual das metas físicas já realizadas no 1º quadrimestre, conforme resultado auferido na planilha 2.3 Metas-Físicas.</t>
  </si>
  <si>
    <t>Informar o  percentual das metas financeiras já realizadas no 1º quadrimestre, conforme resultado auferido na planilha 2.4 Metas-Financeiras.</t>
  </si>
  <si>
    <t>Informar os valores da Receita de Arrecadação ( Anuidades + RRT + Taxas e Multas) -o aprovado na Plano de Ação 2015 e o executado no 1º quadrimestre.</t>
  </si>
  <si>
    <t>Informar os valores dos Recursos do Fundo de Apoio (CAU BÁSICO) - o aprovado na Plano de Ação 2015 e o executado no 1º quadrimestre.</t>
  </si>
  <si>
    <t>Informar os valores dos Aportes  do Fundo de Apoio  - o aprovado na Plano de Ação 2015 e o executado no 1º quadrimestre.</t>
  </si>
  <si>
    <t>Informar os valores dos Aporte  do CSC - o aprovado na Plano de Ação 2015 e o executado no 1º quadrimestre.</t>
  </si>
  <si>
    <t>Informar os valores destinados à Fiscalização e percentuais - o aprovado na Plano de Ação 2015 e o executado no 1º quadrimestre.</t>
  </si>
  <si>
    <t>Informar os valores destinados ao Atendimento e percentuais - o aprovado na Plano de Ação 2015 e o executado no 1º quadrimestre.</t>
  </si>
  <si>
    <t>Informar os valores destinados à Comunicação e percentuais - o aprovado na Plano de Ação 2015 e o executado no 1º quadrimestre.</t>
  </si>
  <si>
    <t>Informar os valores destinados ao Patrocínio e percentuais - o aprovado na Plano de Ação 2015 e o executado no 1º quadrimestre.</t>
  </si>
  <si>
    <t>Informar os valores destinados aos dois objetivos (indicados por cada CAU/UF) e percentuais - o aprovado na Plano de Ação 2015 e o executado no 1º quadrimestre.</t>
  </si>
  <si>
    <t>Informar os valores destinados à Reserva de Contingência e percentuais - o aprovado na Plano de Ação 2015 e o executado no 1º quadrimestre.</t>
  </si>
  <si>
    <t>Informar os valores destinados aos Salários e Encargos- o aprovado na Plano de Ação 2015 e o executado no 1º quadrimestre.</t>
  </si>
  <si>
    <t>Informar os valores da Receita Corrente (valor auferido na planilha 1.7 Receitas)- o aprovado na Plano de Ação 2015 e o executado no 1º quadrimestre.</t>
  </si>
  <si>
    <t>Informar os valores destinados aos Salários e Encargos e os percentuais (Pessoal/Receita Corrente) - o aprovado na Plano de Ação 2015 e o executado no 1º quadrimestre.</t>
  </si>
  <si>
    <t>Informar os valores destinados à Capacitação e os percentuais - o aprovado na Plano de Ação 2015 e o executado no 1º quadrimestre.</t>
  </si>
  <si>
    <t>Informar a quantidade total das atividades, dos valores aprovados no Plano de Ação e do executado no 1º Quadrimestre, sob a responsabilidade da mesma unidade responsável.</t>
  </si>
  <si>
    <t>Informar a quantidade total de projetos, dos valores aprovados no Plano de Ação e do executado no 1º Quadrimestre, sob a responsabilidade da mesma unidade responsável.</t>
  </si>
  <si>
    <t>Informar os valores aprovados no Plano de Ação e o executado no 1º Quadrimestre (Itens da Receitas)</t>
  </si>
  <si>
    <t>Informar os valores aprovados no Plano de Ação e o executado no 1º Quadrimestre (Itens das Despesas)</t>
  </si>
  <si>
    <t>Nome do Coordenador ou do Responsável da Comissão, Colegiado, Unidade Organizacional responsável pelas informações.</t>
  </si>
  <si>
    <t xml:space="preserve">Descrever as principais ações e resultados alcançados no 1º Quadrimestre pela Comissão/Unidade Organizacional. </t>
  </si>
  <si>
    <t>Sinalizar quando utilizar recursos do Fundo de Apoio (CAU BÁSICO)</t>
  </si>
  <si>
    <t>Nome do projeto ou atividade</t>
  </si>
  <si>
    <t>Informar o objetivo geral, conforme aprovado no plano de ação 2015</t>
  </si>
  <si>
    <t>Informar o Objetivo Estratégico principal, conforme o Plano de Ação aprovado</t>
  </si>
  <si>
    <t>Informar as metas aprovadas para cada projeto/atividade, conforme o Plano de ação aprovado</t>
  </si>
  <si>
    <t xml:space="preserve">Descrever as metas já realizadas no 1º Quadrimestre </t>
  </si>
  <si>
    <t>Razão entre a quantidade de metas aprovadas e realizadas</t>
  </si>
  <si>
    <t>Descrever os resultados alcançadas no 1º Quadrimestre</t>
  </si>
  <si>
    <t>Justificar quando o projeto/atividade não alcançou os resultados</t>
  </si>
  <si>
    <t>Informar os valores executados para cada P(projeto) e A (atividade)</t>
  </si>
  <si>
    <t>Diferença entre o Executado menos Aprovado</t>
  </si>
  <si>
    <t>Razão entre o executado e aprovado</t>
  </si>
  <si>
    <t>Justificar quando o valor do executado estiver inferior a 25%</t>
  </si>
  <si>
    <t>Informar os valores aprovados, com utilização dos Recursos do Fundo de Apoio, para cada P (projeto) e A (atividade)</t>
  </si>
  <si>
    <t>Percentual do valor aprovado com a utilização do Recurso d Fundo de apoio</t>
  </si>
  <si>
    <t>Informar os valores executados, com utilização dos Recursos do Fundo de Apoio, para cada P (projeto) e A (atividade)</t>
  </si>
  <si>
    <t>Percentual do valor executado com a utilização do Recursos do Fundo de apoio</t>
  </si>
  <si>
    <t>Diferença entre Executado menos o aprovado</t>
  </si>
  <si>
    <t>Descrever as principais ações a serem realizadas no próximo quadrimestre</t>
  </si>
  <si>
    <t>1.1 Mapa Estratégico</t>
  </si>
  <si>
    <t>1.2.4 EVENTOS IMPORTANTES :</t>
  </si>
  <si>
    <t>Ser reconhecido como referência na defesa e fomento das boas práticas da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</si>
  <si>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</si>
  <si>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</si>
  <si>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Influenciar as diretrizes do ensino de Arquitetura e Urbanismo e sua formação continuada</t>
  </si>
  <si>
    <t>Assegurar a eficácia no relacionamento e comunicação com a sociedade</t>
  </si>
  <si>
    <t>Promover o exercício ético e qualificado da profissão</t>
  </si>
  <si>
    <t>Assegurar a sustentabilidade financeira</t>
  </si>
  <si>
    <t>Aprimorar e inovar os processos e as ações</t>
  </si>
  <si>
    <t>Período: jan a abr/2015</t>
  </si>
  <si>
    <t>1.4 RESUMO DOS PROJETOS E ATIVIDADES - METAS FÍSICAS E METAS FINACEIRAS</t>
  </si>
  <si>
    <t xml:space="preserve">METAS FÍSICAS </t>
  </si>
  <si>
    <t xml:space="preserve">METAS FINANCEIRAS </t>
  </si>
  <si>
    <t>Unidade Responsável</t>
  </si>
  <si>
    <t>P / A*</t>
  </si>
  <si>
    <t>Aprovadas</t>
  </si>
  <si>
    <t xml:space="preserve"> Realizadas </t>
  </si>
  <si>
    <t>% Realização</t>
  </si>
  <si>
    <t>Total Aprovado               (R$)                              (A)</t>
  </si>
  <si>
    <t>* P = Projeto / A = Atividade</t>
  </si>
  <si>
    <t>Assegurar a eficácia no atendimento e no relacionamento com os Arquitetos e Urbanistas e a Sociedade</t>
  </si>
  <si>
    <t>Estimular a produção da Arquitetura e Urbanismo como política de Estado</t>
  </si>
  <si>
    <t>Valor (R$)</t>
  </si>
  <si>
    <t>1.8 Quadro Geral de Fontes e Usos</t>
  </si>
  <si>
    <t>PROGRAMAÇÃO 2015</t>
  </si>
  <si>
    <t xml:space="preserve"> Valor Aprovado (R$)                                    (A)</t>
  </si>
  <si>
    <t>Valor Executado (R$)                                   (B)</t>
  </si>
  <si>
    <t>Variação</t>
  </si>
  <si>
    <t>Especificação</t>
  </si>
  <si>
    <t>Valor (R$)                                                  (A-B)</t>
  </si>
  <si>
    <t xml:space="preserve"> (%)                                   (B/A)</t>
  </si>
  <si>
    <t>I.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</si>
  <si>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</si>
  <si>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</si>
  <si>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</si>
  <si>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</si>
  <si>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</si>
  <si>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1.1.1.3 Taxas e Multas</t>
  </si>
  <si>
    <t>1.1.2 RRT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</si>
  <si>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</si>
  <si>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</si>
  <si>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</si>
  <si>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</si>
  <si>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</si>
  <si>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>2.2 Outras Receitas</t>
  </si>
  <si>
    <t xml:space="preserve"> I - TOTAL DAS FONTES</t>
  </si>
  <si>
    <t>II - USOS</t>
  </si>
  <si>
    <t>1 Programação Operacional</t>
  </si>
  <si>
    <t>Projetos</t>
  </si>
  <si>
    <t>Atividades</t>
  </si>
  <si>
    <t>2 Aportes ao Fundo de Apoio</t>
  </si>
  <si>
    <t>3 Aporte ao CSC</t>
  </si>
  <si>
    <t>4 Reserva de Contingência</t>
  </si>
  <si>
    <t>II – TOTAL DE USOS</t>
  </si>
  <si>
    <t>VARIAÇÃO (I-II)</t>
  </si>
  <si>
    <t>RESUMOS DOS USOS POR GRUPO DE DESPESA</t>
  </si>
  <si>
    <t>1 Despesas Correntes*</t>
  </si>
  <si>
    <t>2 Despesas de Capital</t>
  </si>
  <si>
    <t>Soma</t>
  </si>
  <si>
    <t xml:space="preserve">Relatório de Gestão – Exercício 2014 </t>
  </si>
  <si>
    <t>CAU/UF</t>
  </si>
  <si>
    <t>(PARTE 1: ANÁLISE GERAL DO DESEMPENHO DE RESULTADOS)</t>
  </si>
  <si>
    <t xml:space="preserve">RESPONSÁVEL PELA ELABORAÇÃO: </t>
  </si>
  <si>
    <t xml:space="preserve">DATA DE ELABORAÇÃO: </t>
  </si>
  <si>
    <t>1.    DADOS GERAIS DO CAU/UF</t>
  </si>
  <si>
    <t>1.1 METAS 2015:</t>
  </si>
  <si>
    <t>1.2 PRINCIPAIS AÇÕES E RESULTADOS ALCANÇADOS DE JANEIRO A JUNHO5:</t>
  </si>
  <si>
    <t>1.3 JUSTIFICATIVAS E MEDIDAS DE GESTÃO IMPLEMENTADAS PARA CORREÇÃO DE RUMOS 2014:</t>
  </si>
  <si>
    <r>
      <t>1.7</t>
    </r>
    <r>
      <rPr>
        <sz val="11"/>
        <color theme="1"/>
        <rFont val="Calibri"/>
        <family val="2"/>
      </rPr>
      <t>   QUADRO COMPARATIVO DE EXECUÇÃO DAS APLICAÇÕES:</t>
    </r>
  </si>
  <si>
    <t>Previsto</t>
  </si>
  <si>
    <t>Executado</t>
  </si>
  <si>
    <t>Execução</t>
  </si>
  <si>
    <t>Part. %</t>
  </si>
  <si>
    <t>Valores (R$)</t>
  </si>
  <si>
    <t>1. Pessoal</t>
  </si>
  <si>
    <t>1.1.   Salários e Encargos</t>
  </si>
  <si>
    <t>1.2.   Diárias - Funcionários</t>
  </si>
  <si>
    <t>2. Material de Consumo</t>
  </si>
  <si>
    <t>3. Serviços de Terceiros</t>
  </si>
  <si>
    <t>3.1.  Diárias - Conselheiros /Convidados</t>
  </si>
  <si>
    <t>3.2.  Passagens</t>
  </si>
  <si>
    <t>3.3.   Serviços Prestados</t>
  </si>
  <si>
    <t>3.4.   Aluguéis e Encargos</t>
  </si>
  <si>
    <t>3.5.   Outras Despesas</t>
  </si>
  <si>
    <t>4. Encargos Diversos</t>
  </si>
  <si>
    <t>SOMA CUSTEIO OPERACIONAL</t>
  </si>
  <si>
    <t>5. Outras Despesas - Aportes ao Fundo de Apoio</t>
  </si>
  <si>
    <t>6. Outras Despesas - Aportes ao Centro de Serviços Compartilhados</t>
  </si>
  <si>
    <t>TOTAL DESPESAS DE CUSTEIO</t>
  </si>
  <si>
    <t>7. Imobilizado</t>
  </si>
  <si>
    <t>TOTAL GERAL</t>
  </si>
  <si>
    <r>
      <t>1.7.1</t>
    </r>
    <r>
      <rPr>
        <sz val="11"/>
        <color theme="1"/>
        <rFont val="Calibri"/>
        <family val="2"/>
      </rPr>
      <t>  JUSTIFICATIVA (1): Quando a variação for inferior a 20%</t>
    </r>
  </si>
  <si>
    <r>
      <t>1.7.2</t>
    </r>
    <r>
      <rPr>
        <sz val="11"/>
        <color theme="1"/>
        <rFont val="Calibri"/>
        <family val="2"/>
      </rPr>
      <t>  JUSTIFICATIVA (2): Caso tenha havido execução em patamares superiores aos aprovados no plano de ação, informar as medidas de ajustes procedidas ao orçamento aprovado (transposições).                                                                                                                                                                                                    OBS.: Esse procedimento não pode ter originado alteração no valor total aprovado para o exercício.</t>
    </r>
  </si>
  <si>
    <r>
      <t>2.6</t>
    </r>
    <r>
      <rPr>
        <sz val="11"/>
        <color theme="1"/>
        <rFont val="Calibri"/>
        <family val="2"/>
      </rPr>
      <t xml:space="preserve"> QUADRO DE EXECUÇÃO POR ELEMENTO DE DESPESAS:</t>
    </r>
  </si>
  <si>
    <t>(Valores em R$)</t>
  </si>
  <si>
    <t>PROGRAMAÇÃO EXECUTADA</t>
  </si>
  <si>
    <t>PESSOAL</t>
  </si>
  <si>
    <t>MATERIAL DE CONSUMO</t>
  </si>
  <si>
    <t>SERVIÇOS DE TERCEIROS</t>
  </si>
  <si>
    <t>ENCARGOS DIVERSOS</t>
  </si>
  <si>
    <t>IMOBILIZADO</t>
  </si>
  <si>
    <t>TOTAL EXECUTADO</t>
  </si>
  <si>
    <t xml:space="preserve">VARIAÇÃO                                 (Programado x Executado) </t>
  </si>
  <si>
    <t>DENOMINAÇÃO</t>
  </si>
  <si>
    <t>PROGRAMAÇÃO APROVADA</t>
  </si>
  <si>
    <t>Salários e Encargos</t>
  </si>
  <si>
    <t>Diárias</t>
  </si>
  <si>
    <t>Passagens</t>
  </si>
  <si>
    <t>Serviços Prestados</t>
  </si>
  <si>
    <t>Aluguéis e Encargos</t>
  </si>
  <si>
    <t>Outras Despesas</t>
  </si>
  <si>
    <t xml:space="preserve"> (%)</t>
  </si>
  <si>
    <r>
      <t>2.6.1</t>
    </r>
    <r>
      <rPr>
        <sz val="11"/>
        <color theme="1"/>
        <rFont val="Calibri"/>
        <family val="2"/>
      </rPr>
      <t>  JUSTIFICATIVA (1): Quando a variação for inferior a 20%</t>
    </r>
  </si>
  <si>
    <r>
      <t>2.6.2</t>
    </r>
    <r>
      <rPr>
        <sz val="11"/>
        <color theme="1"/>
        <rFont val="Calibri"/>
        <family val="2"/>
      </rPr>
      <t>  JUSTIFICATIVA (2): Caso tenha havido execução em patamares superiores aos aprovados no plano de ação, informar as medidas de ajustes procedidas ao orçamento aprovado (transposições).                                                                                                                                                                                                                                                                                                                                                             OBS.: Esse procedimento não pode ter originado alteração no valor total aprovado para o exercício.</t>
    </r>
  </si>
  <si>
    <t>Assessoria de Comunicação</t>
  </si>
  <si>
    <t>A</t>
  </si>
  <si>
    <t>P</t>
  </si>
  <si>
    <t>Assessoria Jurídica</t>
  </si>
  <si>
    <t>Gerência Geral</t>
  </si>
  <si>
    <t>Presidência</t>
  </si>
  <si>
    <t>Gerência Técnica</t>
  </si>
  <si>
    <t>Secretaria Geral</t>
  </si>
  <si>
    <t>Comissão de Atos Administrativos e Finanças</t>
  </si>
  <si>
    <t>Comissão de Ética</t>
  </si>
  <si>
    <t>Coordenação Financeira</t>
  </si>
  <si>
    <t>Coordenação Administrativa</t>
  </si>
  <si>
    <t>Manter as Atividades da Comunicação</t>
  </si>
  <si>
    <t>Manter as Atividades da Assessoria Jurídica</t>
  </si>
  <si>
    <t>Custas e Despesas Processuais</t>
  </si>
  <si>
    <t>Manter as Atividades do CAUMT</t>
  </si>
  <si>
    <t>Manter as Atividades da Gerência Geral</t>
  </si>
  <si>
    <t>Manter as Atividades da Gerência Técnica</t>
  </si>
  <si>
    <t>Manter as Atividades da Fiscalização</t>
  </si>
  <si>
    <t>Implantar rotina de Fiscalização no interior do Estado</t>
  </si>
  <si>
    <t>Manter as Atividades da Secretaria geral</t>
  </si>
  <si>
    <t>Manter as Atividades da Comissão</t>
  </si>
  <si>
    <t>Projeto ciclo de palestras nas universidades</t>
  </si>
  <si>
    <t>Estudo e Análise Grade Curricular</t>
  </si>
  <si>
    <t>Ciclo para divulgação e debate do código de ética</t>
  </si>
  <si>
    <t>Manter as Atividades das Reuniões Plenárias</t>
  </si>
  <si>
    <t>Manter as Atividades da Presidência</t>
  </si>
  <si>
    <t>Reserva de Contingência</t>
  </si>
  <si>
    <t>Manter as atividades da coordenação financeira</t>
  </si>
  <si>
    <t>Manter as atividades da coordenação administrativa</t>
  </si>
  <si>
    <t>Defender os interesses do CAU/MT/Cumprir Obrigações Judiciais</t>
  </si>
  <si>
    <t>Atender ao calendário Anual e as demandas extraordinárias da CAF/Efetivar parcerias com outras entidades (outros CAU'S)</t>
  </si>
  <si>
    <t>Atender ao calendário anual e as demandas extraordinárias da comissão/participar de eventos nacionais/Contratar a Prestação de Serviços para  o  evento</t>
  </si>
  <si>
    <t>Levar o CAU as universidades para dar conhecimento a legislação/Conceder passagens aos palestrantes/Conceder  diárias aos palestrantes/Contratar a Prestação de Serviços para  o  evento</t>
  </si>
  <si>
    <t>Conhecer e aprimorar o ensino arquitetura nas instituições de ensino.</t>
  </si>
  <si>
    <t>Executar o pagamento de diárias para reuniões/Executar o pagamento de passagens para reuniões</t>
  </si>
  <si>
    <t>Dotar os profissionais de conhecimento</t>
  </si>
  <si>
    <t>Executar o pagamento do auxílio deslocamento aos conselheiros/Executar o pagamento de diárias  conselheiros de outras cidades/Locação de espaço para a reunião/contratação de Prestação de Serviços</t>
  </si>
  <si>
    <t>Disponibilizar diárias ao presidente/Disponibilizar Passagens ao presidente</t>
  </si>
  <si>
    <t>Atender demandas eventuais</t>
  </si>
  <si>
    <t>Efetuar o pagamento dos salários na data prevista/ fazer os recolhimentos de encargos pertinentes/conceder diárias aos funcionários a fim de garantir suas participações em reuniões, seminário e encontros para aprimorar conhecimentos/fazer aquisições de passagens aéreas para garantir a participação dos funcionários em eventos de aprimoramentos/atender as necessidades do departamento/contratar a prestação de campanhas institucionais/ serviços de estagiários/ fornecimento de vale alimentação dos funcionários do CAU/MT</t>
  </si>
  <si>
    <t>efetuar o pagamento dos salários na data prevista/ fazer os recolhimentos de encargos pertinentes/conceder diárias aos funcionários a fim de garantir suas participações em reuniões, seminário e encontros para aprimorar conhecimentos/fazer aquisições de passagens aéreas para garantir a participação dos funcionários em eventos de aprimoramentos/atender as necessidades do departamento/ serviços de estagiários/ fornecimento de vale alimentação dos funcionários do CAU/MT</t>
  </si>
  <si>
    <t>Realizar os pagamentos em tempos para possibilitar o desenvolvimento das atividades executadas pelo conselho no atendimento aos profissionais e sociedade/Pagamento de taxas bancárias e restituição pagamento em duplicidade/Realizar os pagamentos em tempos para possibilitar o desenvolvimento das atividades executadas pelo conselho no atendimento aos profissionais e sociedade/Execução serviços na sede do CAU/MT no período de 01 ano/Realizar aquisições em móveis e utensílios/ Máquinas e equipamentos/ instalações/Veículos/equip. de processamento de dados/ imóvel</t>
  </si>
  <si>
    <t>Efetuar o pagamento dos salários na data prevista/ fazer os recolhimentos de encargos pertinentes/conceder diárias aos funcionários a fim de garantir suas participações em reuniões, seminário e encontros para aprimorar conhecimentos/fazer aquisições de passagens aéreas para garantir a participação dos funcionários em eventos de aprimoramentos/atender as necessidades do departamento/ serviços de estagiários/ fornecimento de vale alimentação dos funcionários do CAU/MT</t>
  </si>
  <si>
    <t>Realizar os pagamentos da folha na data prevista/Recolher todos os encargos da folha na data prevista/Disponibilizar 114 diárias para viagens de treinamentos, cursos, reuniões e encontros a fim de capacitar e aprimorar o conhecimento dos funcionários durante o ano/Combustível/Contratar a Prestação de Serviços: Materiais Gráficos/ fornecimento de Vale alimentação dos funcionários do CAU/MT</t>
  </si>
  <si>
    <t>Realização  do pagamento de salários na data prevista e seus respectivos encargos/diárias aos funcionários  garantindo sua participação nos encontros do CAUBR /aquisições de passagens aéreas /fornecimento de vale alimentação dos funcionários do CAU/MT</t>
  </si>
  <si>
    <t>Executado o calendário Anual e as demandas extraordinárias da comissão</t>
  </si>
  <si>
    <t>Executado o calendário Anual e as demandas extraordinárias da comissão/participação realizada em eventos nacionais/Contratação a Prestação de Serviços para  o  evento</t>
  </si>
  <si>
    <t>Execução do pagamento do auxílio deslocamento aos conselheiros/ pagamento de diárias  conselheiros de outras cidades/Locação de espaço para a reunião/contratação de Prestação de Serviços</t>
  </si>
  <si>
    <t>Participação em Reuniões Plenárias ampliadas do CAUBR/Fórum de Presidentes/Seminários/Plenária externa CAUMT</t>
  </si>
  <si>
    <t>Realização  do pagamento de salários na data prevista e seus respectivos encargos/diárias aos funcionários  garantindo sua participação no encontro do CAUBR de assessores tecnicos/aquisições de passagens aéreas / serviços de estagiários/ fornecimento de vale alimentação dos funcionários do CAU/MT</t>
  </si>
  <si>
    <t>Realização  do pagamento de salários na data prevista e seus respectivos encargos/diárias aos funcionários  garantindo sua participação nos encontros do CAUBR de assessores ténicos /aquisições de passagens aéreas /fornecimento de vale alimentação dos funcionários do CAU/MT</t>
  </si>
  <si>
    <t>Realização  do pagamento de salários na data prevista e seus respectivos encargos/diárias aos funcionários  garantindo sua participação no encontro do CAUBR de assessores técnicos/aquisições de passagens aéreas / serviços de estagiários/ fornecimento de vale alimentação dos funcionários do CAU/MT</t>
  </si>
  <si>
    <t>CAU/MT</t>
  </si>
  <si>
    <t>Realização parcial dos pagamentos de salários na data prevista e seus respectivos encargos/diárias aos funcionários  garantindo sua participação no encontro do CAUBR de assessores de comunicação/aquisições de passagens aéreas / realização de campanhas institucionais/ serviços de estagiários/ fornecimento de vale alimentação dos funcionários do CAU/MT</t>
  </si>
  <si>
    <t>Projeto Palestra aos Profissionais Arquitetos</t>
  </si>
  <si>
    <t>Projetos de Comunicação</t>
  </si>
  <si>
    <t>Estimular o conhecimento o uso de processos criativos ea difusãodas melhores práticas em Arquitetura e Urbanismo.</t>
  </si>
  <si>
    <t>Realização  PARCIAL do pagamento de salários na data prevista e seus respectivos encargos/diárias aos funcionários  garantindo sua participação nos encontros do CAUBR de assessores Jurídicos e ténicos/aquisições de passagens aéreas /fornecimento de vale alimentação dos funcionários do CAU/MT</t>
  </si>
  <si>
    <t>Realização PARCIAL dos pagamentos em tempos, ocorrendo o desenvolvimento das atividades executadas pelo conselho no atendimento aos profissionais e sociedade/Pagamento de taxas bancárias e restituição pagamento em duplicidade/Execução serviços na sede do CAU/MT no período de 01 ano/Realização de aquisições em móveis e utensílios/ Máquinas e equipamentos/ instalações.</t>
  </si>
  <si>
    <t>Realização  PARCIAL do pagamento de salários na data prevista e seus respectivos encargos/diárias aos funcionários  garantindo sua participação nos encontros do CAUBR de Comissão CPFI ,assessores ténicos ,gestores/aquisições de passagens aéreas /fornecimento de vale alimentação dos funcionários do CAU/MT</t>
  </si>
  <si>
    <t>Realização Parcial dos pagamento dos salários na data prevista/ fazer os recolhimentos de encargos pertinentes/conceder diárias aos funcionários a fim de garantir suas participações em reuniões, seminário e encontros para aprimorar conhecimentos/fazer aquisições de passagens aéreas para garantir a participação dos funcionários em eventos de aprimoramentos/atender as necessidades do departamento/ serviços de estagiários/ fornecimento de vale alimentação dos funcionários do CAU/MT</t>
  </si>
  <si>
    <t>a realizar</t>
  </si>
  <si>
    <t>Período: Mai-Ago/15</t>
  </si>
  <si>
    <t>Campanha Dia do Arquiteto/ Valorização Profissional</t>
  </si>
  <si>
    <t>cumprimento das obrigações judiciais trabalhistas julgadas contra o conselho</t>
  </si>
  <si>
    <t>Gerência ADM/FIN</t>
  </si>
  <si>
    <t>Implantar Plano De Treinamento E Desenvolvimento Para Colaboradores E Dirigentes Do Cau/Mt</t>
  </si>
  <si>
    <t>Desenvolver competências com foco em Resultados</t>
  </si>
  <si>
    <t>Manter as Atividades da Gerência Administrativa Financeira</t>
  </si>
  <si>
    <t>Garantir a satisfação dos clientes internos</t>
  </si>
  <si>
    <t>Comissão de Ensino e Formação Profissional</t>
  </si>
  <si>
    <t>Projeto CAUPARCEIRO</t>
  </si>
  <si>
    <t>Comissão de Exercício Profissional</t>
  </si>
  <si>
    <t>Projeto Curso aos Profissionais Arquitetos</t>
  </si>
  <si>
    <t>Projeto Feira Edificar</t>
  </si>
  <si>
    <t>Assegurar o relacionamento e a comunicação com a sociedade</t>
  </si>
  <si>
    <t>Centro de Serviços Compartilhados</t>
  </si>
  <si>
    <t>Ter sistemas de informação e infraestrutura que viabilizem a gestão e o atendimento dos arquitetos e urbanistas e a sociedade</t>
  </si>
  <si>
    <t>Fundo de Apoio</t>
  </si>
  <si>
    <t>Aporte aos CAU's Básicos</t>
  </si>
  <si>
    <t>Projeto 1ª Feira de Arquitetura</t>
  </si>
  <si>
    <t>Participação do CAU/MT no evento aproximando-se da sociedade,  montagem de estande, palestras, distribuição de material  de apoio ao profissional/ estudante.</t>
  </si>
  <si>
    <t>Participação do CAU/MT no evento aproximando-se da sociedade no interior do estado,  montagem de estande, carteira profissional (biometria), fiscalização, distribuição de material  de apoio ao profissional/ estudante.</t>
  </si>
  <si>
    <t>Execução do projeto, participação do CAU/MT no evento aproximando-se da sociedade no interior do estado,  montagem de estande, carteira profissional (biometria), fiscalização, distribuição de material  de apoio ao profissional/ estudante.</t>
  </si>
  <si>
    <t>Execução da ação, participação do CAU/MT no evento aproximando-se da sociedade,  montagem de estande, palestras, distribuição de material  de apoio ao profissional/ estudante.</t>
  </si>
  <si>
    <t>Efetuar pagamento ao CSC</t>
  </si>
  <si>
    <t>Pagamento parcial</t>
  </si>
  <si>
    <t>Pagar cursos de capacitação aos funcionários,, passagens e diárias para treinamento ministrados no CAU/BR</t>
  </si>
  <si>
    <t xml:space="preserve">Reunião da fiscalização com o  Corpo de Bombeiros,  visita Prefeitura de Sorriso para esclarecimentos sobre a Resolução nº51/ Ação orientativa da Fiscalização com o IPDU/ CAU comunica prefeituras e órgãos públicos sobre a vigência da Resolução 51 - Foram encaminhados ofícios pelo Conselho de Arquitetura e Urbanismo do Estado de Mato Grosso, e do Brasil, para as prefeituras e órgãos públicos informando sobre a validade dessa determinação, a Associação Mato-grossense dos Municípios também alertou as prefeituras/Projeto CAU BEM VINDO, homenageia formandos do curso de arquitetura e urbanismo/ CAU/MT participa em Lucas do Rio Verde a 1ª Construir Mato Grosso e atende profissionais, entregando as carteiras profissionais, realização de coleta biométrica para emissão da carteira profissional, esclarecimentos sobre o preenchimentoda RRT. Reforça a vigência da Resolução nº51 na Prefeitura/Fórum Cuiabá 296, realizado no Museu Histórico de Mato Grosso em Cuiabá. O Fórum visava um debate com o poder público e da sociedade organizada sobre o processo de formação e o estado atual da cidade de Cuiabá. Foram debatidas propostas para ampliar a participação democrática, o planejamento urbano e regional de médio e longo prazo e a elaboração de projetos consistentes que promovam elevada qualidade, acessibilidade e diversidade social e espacial no ambiente construído/ Participação3ª Feira de Negócios da Habitação e Construção de Mato Grosso – Edificar, buscando apresentar o Conselho para a sociedade e estimular a valorização profissional, com o Painel Cuiabá 300 anos, com a temática “Que cidade queremos Edificar?” Debate entre os representes de instituições de ensino superior do estado e Painel de debates com o tema “Projeto Arquitetônico como agregador de valor ao produto imobiliário”.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</si>
</sst>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_-;_-@_-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7"/>
      <color indexed="8"/>
      <name val="Calibri"/>
      <family val="2"/>
    </font>
    <font>
      <sz val="17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7"/>
      <color theme="1"/>
      <name val="Calibri"/>
      <family val="2"/>
    </font>
    <font>
      <sz val="17"/>
      <color theme="1"/>
      <name val="Calibri"/>
      <family val="2"/>
    </font>
    <font>
      <sz val="10"/>
      <color rgb="FF050505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bgColor theme="0" tint="-0.14995999634265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/>
      <right/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theme="1"/>
      </left>
      <right style="thin">
        <color theme="1"/>
      </right>
      <top style="thin"/>
      <bottom style="hair">
        <color theme="1"/>
      </bottom>
    </border>
    <border>
      <left style="thin"/>
      <right style="thin"/>
      <top style="thin"/>
      <bottom style="hair">
        <color theme="1"/>
      </bottom>
    </border>
    <border>
      <left style="thin"/>
      <right style="thin"/>
      <top style="hair"/>
      <bottom/>
    </border>
    <border>
      <left/>
      <right/>
      <top style="hair">
        <color rgb="FFA6A6A6"/>
      </top>
      <bottom style="hair">
        <color rgb="FFA6A6A6"/>
      </bottom>
    </border>
    <border>
      <left/>
      <right/>
      <top style="hair"/>
      <bottom style="hair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 style="hair">
        <color theme="1"/>
      </bottom>
    </border>
    <border>
      <left style="thin"/>
      <right style="thin"/>
      <top style="hair"/>
      <bottom style="hair"/>
    </border>
    <border>
      <left style="thin">
        <color theme="1"/>
      </left>
      <right style="thin"/>
      <top style="hair"/>
      <bottom style="hair"/>
    </border>
    <border>
      <left style="thin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hair">
        <color rgb="FF808080"/>
      </top>
      <bottom style="hair">
        <color rgb="FF808080"/>
      </bottom>
    </border>
    <border>
      <left/>
      <right>
        <color indexed="63"/>
      </right>
      <top style="hair">
        <color rgb="FF808080"/>
      </top>
      <bottom style="hair">
        <color rgb="FF808080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/>
      <top style="hair">
        <color rgb="FF808080"/>
      </top>
      <bottom style="thin"/>
    </border>
    <border>
      <left/>
      <right>
        <color indexed="63"/>
      </right>
      <top style="hair">
        <color rgb="FF808080"/>
      </top>
      <bottom style="thin"/>
    </border>
    <border>
      <left style="thin"/>
      <right/>
      <top>
        <color indexed="63"/>
      </top>
      <bottom style="hair">
        <color rgb="FF808080"/>
      </bottom>
    </border>
    <border>
      <left/>
      <right>
        <color indexed="63"/>
      </right>
      <top>
        <color indexed="63"/>
      </top>
      <bottom style="hair">
        <color rgb="FF808080"/>
      </bottom>
    </border>
    <border>
      <left/>
      <right/>
      <top style="thick">
        <color rgb="FFA6A6A6"/>
      </top>
      <bottom style="thick">
        <color rgb="FFA6A6A6"/>
      </bottom>
    </border>
    <border>
      <left/>
      <right/>
      <top style="thick">
        <color rgb="FFA6A6A6"/>
      </top>
      <bottom style="medium">
        <color rgb="FFA6A6A6"/>
      </bottom>
    </border>
    <border>
      <left/>
      <right/>
      <top style="medium">
        <color rgb="FFA6A6A6"/>
      </top>
      <bottom style="thick">
        <color rgb="FFA6A6A6"/>
      </bottom>
    </border>
    <border>
      <left/>
      <right/>
      <top style="thick">
        <color rgb="FFA6A6A6"/>
      </top>
      <bottom/>
    </border>
    <border>
      <left/>
      <right/>
      <top/>
      <bottom style="thick">
        <color rgb="FFA6A6A6"/>
      </bottom>
    </border>
    <border>
      <left style="medium">
        <color rgb="FF808080"/>
      </left>
      <right/>
      <top/>
      <bottom style="medium">
        <color rgb="FF808080"/>
      </bottom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/>
      <right/>
      <top style="medium">
        <color rgb="FF808080"/>
      </top>
      <bottom style="medium">
        <color rgb="FF808080"/>
      </bottom>
    </border>
    <border>
      <left/>
      <right/>
      <top style="medium">
        <color rgb="FF80808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3" fillId="34" borderId="10" xfId="0" applyFont="1" applyFill="1" applyBorder="1" applyAlignment="1">
      <alignment vertical="center" wrapText="1"/>
    </xf>
    <xf numFmtId="0" fontId="54" fillId="35" borderId="11" xfId="0" applyFont="1" applyFill="1" applyBorder="1" applyAlignment="1">
      <alignment horizontal="center" vertical="center" wrapText="1"/>
    </xf>
    <xf numFmtId="41" fontId="53" fillId="34" borderId="10" xfId="0" applyNumberFormat="1" applyFont="1" applyFill="1" applyBorder="1" applyAlignment="1">
      <alignment horizontal="right" vertical="center" wrapText="1"/>
    </xf>
    <xf numFmtId="41" fontId="53" fillId="34" borderId="12" xfId="0" applyNumberFormat="1" applyFont="1" applyFill="1" applyBorder="1" applyAlignment="1">
      <alignment horizontal="right" vertical="center" wrapText="1"/>
    </xf>
    <xf numFmtId="41" fontId="54" fillId="36" borderId="12" xfId="0" applyNumberFormat="1" applyFont="1" applyFill="1" applyBorder="1" applyAlignment="1">
      <alignment horizontal="right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35" borderId="10" xfId="0" applyFont="1" applyFill="1" applyBorder="1" applyAlignment="1">
      <alignment horizontal="center" vertical="center"/>
    </xf>
    <xf numFmtId="0" fontId="54" fillId="34" borderId="0" xfId="0" applyFont="1" applyFill="1" applyAlignment="1">
      <alignment horizontal="right" vertical="center"/>
    </xf>
    <xf numFmtId="0" fontId="54" fillId="21" borderId="10" xfId="0" applyFont="1" applyFill="1" applyBorder="1" applyAlignment="1">
      <alignment horizontal="center" vertical="center" wrapText="1"/>
    </xf>
    <xf numFmtId="0" fontId="54" fillId="21" borderId="14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right" vertical="center" wrapText="1"/>
    </xf>
    <xf numFmtId="41" fontId="54" fillId="34" borderId="10" xfId="0" applyNumberFormat="1" applyFont="1" applyFill="1" applyBorder="1" applyAlignment="1">
      <alignment horizontal="right" vertical="center" wrapText="1"/>
    </xf>
    <xf numFmtId="41" fontId="54" fillId="34" borderId="13" xfId="0" applyNumberFormat="1" applyFont="1" applyFill="1" applyBorder="1" applyAlignment="1">
      <alignment horizontal="right" vertical="center" wrapText="1"/>
    </xf>
    <xf numFmtId="41" fontId="53" fillId="34" borderId="13" xfId="0" applyNumberFormat="1" applyFont="1" applyFill="1" applyBorder="1" applyAlignment="1">
      <alignment horizontal="right" vertical="center" wrapText="1"/>
    </xf>
    <xf numFmtId="41" fontId="54" fillId="37" borderId="10" xfId="0" applyNumberFormat="1" applyFont="1" applyFill="1" applyBorder="1" applyAlignment="1">
      <alignment horizontal="right" vertical="center" wrapText="1"/>
    </xf>
    <xf numFmtId="0" fontId="54" fillId="21" borderId="12" xfId="0" applyFont="1" applyFill="1" applyBorder="1" applyAlignment="1">
      <alignment horizontal="center" vertical="center" wrapText="1"/>
    </xf>
    <xf numFmtId="41" fontId="54" fillId="34" borderId="12" xfId="0" applyNumberFormat="1" applyFont="1" applyFill="1" applyBorder="1" applyAlignment="1">
      <alignment horizontal="right" vertical="center" wrapText="1"/>
    </xf>
    <xf numFmtId="41" fontId="54" fillId="37" borderId="12" xfId="0" applyNumberFormat="1" applyFont="1" applyFill="1" applyBorder="1" applyAlignment="1">
      <alignment horizontal="right" vertical="center" wrapText="1"/>
    </xf>
    <xf numFmtId="164" fontId="54" fillId="34" borderId="12" xfId="0" applyNumberFormat="1" applyFont="1" applyFill="1" applyBorder="1" applyAlignment="1">
      <alignment horizontal="right" vertical="center" wrapText="1"/>
    </xf>
    <xf numFmtId="164" fontId="54" fillId="37" borderId="12" xfId="0" applyNumberFormat="1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/>
    </xf>
    <xf numFmtId="0" fontId="58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41" fontId="54" fillId="38" borderId="13" xfId="0" applyNumberFormat="1" applyFont="1" applyFill="1" applyBorder="1" applyAlignment="1">
      <alignment horizontal="center" vertical="center" wrapText="1"/>
    </xf>
    <xf numFmtId="164" fontId="54" fillId="38" borderId="12" xfId="0" applyNumberFormat="1" applyFont="1" applyFill="1" applyBorder="1" applyAlignment="1">
      <alignment horizontal="center" vertical="center" wrapText="1"/>
    </xf>
    <xf numFmtId="41" fontId="54" fillId="34" borderId="11" xfId="0" applyNumberFormat="1" applyFont="1" applyFill="1" applyBorder="1" applyAlignment="1">
      <alignment horizontal="right" vertical="center" wrapText="1"/>
    </xf>
    <xf numFmtId="0" fontId="52" fillId="39" borderId="16" xfId="0" applyFont="1" applyFill="1" applyBorder="1" applyAlignment="1">
      <alignment horizontal="left" vertical="center" wrapText="1"/>
    </xf>
    <xf numFmtId="41" fontId="52" fillId="39" borderId="16" xfId="0" applyNumberFormat="1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vertical="center" wrapText="1"/>
    </xf>
    <xf numFmtId="41" fontId="0" fillId="34" borderId="16" xfId="0" applyNumberFormat="1" applyFont="1" applyFill="1" applyBorder="1" applyAlignment="1">
      <alignment horizontal="right" vertical="center" wrapText="1"/>
    </xf>
    <xf numFmtId="41" fontId="0" fillId="33" borderId="16" xfId="0" applyNumberFormat="1" applyFont="1" applyFill="1" applyBorder="1" applyAlignment="1">
      <alignment horizontal="right" vertical="center" wrapText="1"/>
    </xf>
    <xf numFmtId="41" fontId="52" fillId="40" borderId="16" xfId="0" applyNumberFormat="1" applyFont="1" applyFill="1" applyBorder="1" applyAlignment="1">
      <alignment horizontal="right" vertical="center" wrapText="1"/>
    </xf>
    <xf numFmtId="0" fontId="52" fillId="40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41" fontId="0" fillId="0" borderId="16" xfId="0" applyNumberFormat="1" applyFont="1" applyFill="1" applyBorder="1" applyAlignment="1">
      <alignment horizontal="right" vertical="center" wrapText="1"/>
    </xf>
    <xf numFmtId="164" fontId="52" fillId="39" borderId="16" xfId="50" applyNumberFormat="1" applyFont="1" applyFill="1" applyBorder="1" applyAlignment="1">
      <alignment horizontal="right" vertical="center" wrapText="1"/>
    </xf>
    <xf numFmtId="164" fontId="52" fillId="40" borderId="16" xfId="50" applyNumberFormat="1" applyFont="1" applyFill="1" applyBorder="1" applyAlignment="1">
      <alignment horizontal="right" vertical="center" wrapText="1"/>
    </xf>
    <xf numFmtId="41" fontId="54" fillId="40" borderId="17" xfId="0" applyNumberFormat="1" applyFont="1" applyFill="1" applyBorder="1" applyAlignment="1">
      <alignment vertical="center" wrapText="1"/>
    </xf>
    <xf numFmtId="164" fontId="54" fillId="40" borderId="18" xfId="0" applyNumberFormat="1" applyFont="1" applyFill="1" applyBorder="1" applyAlignment="1">
      <alignment vertical="center" wrapText="1"/>
    </xf>
    <xf numFmtId="41" fontId="54" fillId="0" borderId="19" xfId="0" applyNumberFormat="1" applyFont="1" applyBorder="1" applyAlignment="1">
      <alignment vertical="center" wrapText="1"/>
    </xf>
    <xf numFmtId="164" fontId="54" fillId="0" borderId="20" xfId="0" applyNumberFormat="1" applyFont="1" applyBorder="1" applyAlignment="1">
      <alignment vertical="center" wrapText="1"/>
    </xf>
    <xf numFmtId="41" fontId="53" fillId="0" borderId="19" xfId="0" applyNumberFormat="1" applyFont="1" applyBorder="1" applyAlignment="1">
      <alignment vertical="center" wrapText="1"/>
    </xf>
    <xf numFmtId="164" fontId="53" fillId="0" borderId="20" xfId="0" applyNumberFormat="1" applyFont="1" applyBorder="1" applyAlignment="1">
      <alignment vertical="center" wrapText="1"/>
    </xf>
    <xf numFmtId="41" fontId="54" fillId="40" borderId="19" xfId="0" applyNumberFormat="1" applyFont="1" applyFill="1" applyBorder="1" applyAlignment="1">
      <alignment vertical="center" wrapText="1"/>
    </xf>
    <xf numFmtId="164" fontId="54" fillId="40" borderId="20" xfId="0" applyNumberFormat="1" applyFont="1" applyFill="1" applyBorder="1" applyAlignment="1">
      <alignment vertical="center" wrapText="1"/>
    </xf>
    <xf numFmtId="41" fontId="54" fillId="35" borderId="19" xfId="0" applyNumberFormat="1" applyFont="1" applyFill="1" applyBorder="1" applyAlignment="1">
      <alignment vertical="center" wrapText="1"/>
    </xf>
    <xf numFmtId="164" fontId="54" fillId="35" borderId="20" xfId="0" applyNumberFormat="1" applyFont="1" applyFill="1" applyBorder="1" applyAlignment="1">
      <alignment vertical="center" wrapText="1"/>
    </xf>
    <xf numFmtId="41" fontId="54" fillId="33" borderId="19" xfId="0" applyNumberFormat="1" applyFont="1" applyFill="1" applyBorder="1" applyAlignment="1">
      <alignment vertical="center" wrapText="1"/>
    </xf>
    <xf numFmtId="164" fontId="54" fillId="33" borderId="20" xfId="0" applyNumberFormat="1" applyFont="1" applyFill="1" applyBorder="1" applyAlignment="1">
      <alignment vertical="center" wrapText="1"/>
    </xf>
    <xf numFmtId="164" fontId="54" fillId="40" borderId="21" xfId="0" applyNumberFormat="1" applyFont="1" applyFill="1" applyBorder="1" applyAlignment="1">
      <alignment vertical="center" wrapText="1"/>
    </xf>
    <xf numFmtId="41" fontId="54" fillId="41" borderId="22" xfId="0" applyNumberFormat="1" applyFont="1" applyFill="1" applyBorder="1" applyAlignment="1">
      <alignment vertical="center" wrapText="1"/>
    </xf>
    <xf numFmtId="41" fontId="54" fillId="41" borderId="23" xfId="0" applyNumberFormat="1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left" vertical="center" wrapText="1"/>
    </xf>
    <xf numFmtId="41" fontId="58" fillId="42" borderId="16" xfId="0" applyNumberFormat="1" applyFont="1" applyFill="1" applyBorder="1" applyAlignment="1">
      <alignment vertical="center" wrapText="1"/>
    </xf>
    <xf numFmtId="41" fontId="58" fillId="40" borderId="16" xfId="0" applyNumberFormat="1" applyFont="1" applyFill="1" applyBorder="1" applyAlignment="1">
      <alignment vertical="center" wrapText="1"/>
    </xf>
    <xf numFmtId="41" fontId="58" fillId="33" borderId="26" xfId="0" applyNumberFormat="1" applyFont="1" applyFill="1" applyBorder="1" applyAlignment="1" applyProtection="1">
      <alignment vertical="center" wrapText="1"/>
      <protection locked="0"/>
    </xf>
    <xf numFmtId="41" fontId="58" fillId="41" borderId="16" xfId="0" applyNumberFormat="1" applyFont="1" applyFill="1" applyBorder="1" applyAlignment="1">
      <alignment vertical="center" wrapText="1"/>
    </xf>
    <xf numFmtId="0" fontId="0" fillId="33" borderId="27" xfId="0" applyFill="1" applyBorder="1" applyAlignment="1">
      <alignment/>
    </xf>
    <xf numFmtId="0" fontId="52" fillId="43" borderId="28" xfId="0" applyFont="1" applyFill="1" applyBorder="1" applyAlignment="1">
      <alignment vertical="center"/>
    </xf>
    <xf numFmtId="41" fontId="52" fillId="41" borderId="29" xfId="0" applyNumberFormat="1" applyFont="1" applyFill="1" applyBorder="1" applyAlignment="1">
      <alignment vertical="center" wrapText="1"/>
    </xf>
    <xf numFmtId="165" fontId="52" fillId="41" borderId="29" xfId="0" applyNumberFormat="1" applyFont="1" applyFill="1" applyBorder="1" applyAlignment="1">
      <alignment vertical="center" wrapText="1"/>
    </xf>
    <xf numFmtId="41" fontId="52" fillId="33" borderId="29" xfId="0" applyNumberFormat="1" applyFont="1" applyFill="1" applyBorder="1" applyAlignment="1">
      <alignment vertical="center" wrapText="1"/>
    </xf>
    <xf numFmtId="41" fontId="52" fillId="0" borderId="29" xfId="0" applyNumberFormat="1" applyFont="1" applyBorder="1" applyAlignment="1">
      <alignment vertical="center" wrapText="1"/>
    </xf>
    <xf numFmtId="41" fontId="52" fillId="39" borderId="29" xfId="0" applyNumberFormat="1" applyFont="1" applyFill="1" applyBorder="1" applyAlignment="1">
      <alignment vertical="center" wrapText="1"/>
    </xf>
    <xf numFmtId="0" fontId="59" fillId="39" borderId="19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justify" vertical="center"/>
    </xf>
    <xf numFmtId="0" fontId="60" fillId="33" borderId="19" xfId="0" applyFont="1" applyFill="1" applyBorder="1" applyAlignment="1">
      <alignment horizontal="justify" vertical="center" wrapText="1"/>
    </xf>
    <xf numFmtId="0" fontId="60" fillId="0" borderId="19" xfId="0" applyFont="1" applyBorder="1" applyAlignment="1">
      <alignment horizontal="justify" vertical="center"/>
    </xf>
    <xf numFmtId="0" fontId="12" fillId="33" borderId="30" xfId="0" applyFont="1" applyFill="1" applyBorder="1" applyAlignment="1">
      <alignment horizontal="center" vertical="center" wrapText="1"/>
    </xf>
    <xf numFmtId="41" fontId="58" fillId="42" borderId="31" xfId="0" applyNumberFormat="1" applyFont="1" applyFill="1" applyBorder="1" applyAlignment="1">
      <alignment vertical="center" wrapText="1"/>
    </xf>
    <xf numFmtId="41" fontId="58" fillId="39" borderId="31" xfId="0" applyNumberFormat="1" applyFont="1" applyFill="1" applyBorder="1" applyAlignment="1">
      <alignment vertical="center" wrapText="1"/>
    </xf>
    <xf numFmtId="41" fontId="55" fillId="0" borderId="32" xfId="0" applyNumberFormat="1" applyFont="1" applyBorder="1" applyAlignment="1" applyProtection="1">
      <alignment vertical="center" wrapText="1"/>
      <protection locked="0"/>
    </xf>
    <xf numFmtId="41" fontId="55" fillId="0" borderId="31" xfId="0" applyNumberFormat="1" applyFont="1" applyFill="1" applyBorder="1" applyAlignment="1">
      <alignment vertical="center"/>
    </xf>
    <xf numFmtId="41" fontId="58" fillId="40" borderId="31" xfId="0" applyNumberFormat="1" applyFont="1" applyFill="1" applyBorder="1" applyAlignment="1">
      <alignment vertical="center" wrapText="1"/>
    </xf>
    <xf numFmtId="41" fontId="58" fillId="0" borderId="31" xfId="0" applyNumberFormat="1" applyFont="1" applyFill="1" applyBorder="1" applyAlignment="1">
      <alignment vertical="center" wrapText="1"/>
    </xf>
    <xf numFmtId="41" fontId="58" fillId="42" borderId="33" xfId="0" applyNumberFormat="1" applyFont="1" applyFill="1" applyBorder="1" applyAlignment="1">
      <alignment vertical="center" wrapText="1"/>
    </xf>
    <xf numFmtId="41" fontId="54" fillId="41" borderId="16" xfId="0" applyNumberFormat="1" applyFont="1" applyFill="1" applyBorder="1" applyAlignment="1">
      <alignment vertical="center" wrapText="1"/>
    </xf>
    <xf numFmtId="41" fontId="54" fillId="0" borderId="34" xfId="0" applyNumberFormat="1" applyFont="1" applyBorder="1" applyAlignment="1">
      <alignment vertical="center" wrapText="1"/>
    </xf>
    <xf numFmtId="164" fontId="54" fillId="0" borderId="35" xfId="0" applyNumberFormat="1" applyFont="1" applyBorder="1" applyAlignment="1">
      <alignment vertical="center" wrapText="1"/>
    </xf>
    <xf numFmtId="41" fontId="58" fillId="39" borderId="33" xfId="0" applyNumberFormat="1" applyFont="1" applyFill="1" applyBorder="1" applyAlignment="1">
      <alignment vertical="center" wrapText="1"/>
    </xf>
    <xf numFmtId="41" fontId="54" fillId="35" borderId="16" xfId="0" applyNumberFormat="1" applyFont="1" applyFill="1" applyBorder="1" applyAlignment="1">
      <alignment vertical="center" wrapText="1"/>
    </xf>
    <xf numFmtId="164" fontId="54" fillId="35" borderId="16" xfId="0" applyNumberFormat="1" applyFont="1" applyFill="1" applyBorder="1" applyAlignment="1">
      <alignment vertical="center" wrapText="1"/>
    </xf>
    <xf numFmtId="41" fontId="58" fillId="40" borderId="26" xfId="0" applyNumberFormat="1" applyFont="1" applyFill="1" applyBorder="1" applyAlignment="1">
      <alignment vertical="center" wrapText="1"/>
    </xf>
    <xf numFmtId="41" fontId="54" fillId="40" borderId="34" xfId="0" applyNumberFormat="1" applyFont="1" applyFill="1" applyBorder="1" applyAlignment="1">
      <alignment vertical="center" wrapText="1"/>
    </xf>
    <xf numFmtId="164" fontId="54" fillId="40" borderId="35" xfId="0" applyNumberFormat="1" applyFont="1" applyFill="1" applyBorder="1" applyAlignment="1">
      <alignment vertical="center" wrapText="1"/>
    </xf>
    <xf numFmtId="41" fontId="54" fillId="40" borderId="16" xfId="0" applyNumberFormat="1" applyFont="1" applyFill="1" applyBorder="1" applyAlignment="1">
      <alignment vertical="center" wrapText="1"/>
    </xf>
    <xf numFmtId="164" fontId="54" fillId="40" borderId="16" xfId="0" applyNumberFormat="1" applyFont="1" applyFill="1" applyBorder="1" applyAlignment="1">
      <alignment vertical="center" wrapText="1"/>
    </xf>
    <xf numFmtId="0" fontId="60" fillId="40" borderId="19" xfId="0" applyFont="1" applyFill="1" applyBorder="1" applyAlignment="1">
      <alignment vertical="center" wrapText="1"/>
    </xf>
    <xf numFmtId="0" fontId="52" fillId="43" borderId="28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 wrapText="1"/>
    </xf>
    <xf numFmtId="0" fontId="58" fillId="43" borderId="36" xfId="0" applyFont="1" applyFill="1" applyBorder="1" applyAlignment="1" applyProtection="1">
      <alignment horizontal="left" vertical="center"/>
      <protection locked="0"/>
    </xf>
    <xf numFmtId="0" fontId="58" fillId="43" borderId="28" xfId="0" applyFont="1" applyFill="1" applyBorder="1" applyAlignment="1" applyProtection="1">
      <alignment horizontal="left" vertical="center"/>
      <protection locked="0"/>
    </xf>
    <xf numFmtId="0" fontId="58" fillId="43" borderId="37" xfId="0" applyFont="1" applyFill="1" applyBorder="1" applyAlignment="1" applyProtection="1">
      <alignment horizontal="left" vertical="center"/>
      <protection locked="0"/>
    </xf>
    <xf numFmtId="0" fontId="54" fillId="35" borderId="16" xfId="0" applyFont="1" applyFill="1" applyBorder="1" applyAlignment="1">
      <alignment horizontal="center" vertical="center" wrapText="1"/>
    </xf>
    <xf numFmtId="165" fontId="52" fillId="39" borderId="38" xfId="0" applyNumberFormat="1" applyFont="1" applyFill="1" applyBorder="1" applyAlignment="1">
      <alignment horizontal="center" vertical="center" wrapText="1"/>
    </xf>
    <xf numFmtId="41" fontId="52" fillId="39" borderId="3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39" borderId="28" xfId="0" applyFont="1" applyFill="1" applyBorder="1" applyAlignment="1">
      <alignment/>
    </xf>
    <xf numFmtId="0" fontId="10" fillId="39" borderId="28" xfId="0" applyFont="1" applyFill="1" applyBorder="1" applyAlignment="1">
      <alignment horizontal="center"/>
    </xf>
    <xf numFmtId="0" fontId="10" fillId="39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39" borderId="4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1" fontId="0" fillId="33" borderId="0" xfId="0" applyNumberFormat="1" applyFont="1" applyFill="1" applyAlignment="1">
      <alignment/>
    </xf>
    <xf numFmtId="9" fontId="15" fillId="33" borderId="0" xfId="50" applyFont="1" applyFill="1" applyAlignment="1">
      <alignment horizontal="center" vertical="center" wrapText="1"/>
    </xf>
    <xf numFmtId="9" fontId="10" fillId="39" borderId="28" xfId="50" applyFont="1" applyFill="1" applyBorder="1" applyAlignment="1">
      <alignment horizontal="center" vertical="center" wrapText="1"/>
    </xf>
    <xf numFmtId="9" fontId="15" fillId="0" borderId="16" xfId="50" applyFont="1" applyBorder="1" applyAlignment="1">
      <alignment horizontal="center" vertical="center" wrapText="1"/>
    </xf>
    <xf numFmtId="9" fontId="15" fillId="33" borderId="0" xfId="5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/>
    </xf>
    <xf numFmtId="44" fontId="17" fillId="33" borderId="0" xfId="46" applyFont="1" applyFill="1" applyAlignment="1">
      <alignment horizontal="center" vertical="center" wrapText="1"/>
    </xf>
    <xf numFmtId="44" fontId="18" fillId="39" borderId="28" xfId="46" applyFont="1" applyFill="1" applyBorder="1" applyAlignment="1">
      <alignment horizontal="center" vertical="center" wrapText="1"/>
    </xf>
    <xf numFmtId="44" fontId="17" fillId="33" borderId="16" xfId="46" applyFont="1" applyFill="1" applyBorder="1" applyAlignment="1">
      <alignment horizontal="center" vertical="center" wrapText="1"/>
    </xf>
    <xf numFmtId="44" fontId="17" fillId="33" borderId="0" xfId="46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 wrapText="1"/>
    </xf>
    <xf numFmtId="9" fontId="15" fillId="0" borderId="39" xfId="5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44" fontId="18" fillId="43" borderId="16" xfId="46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 wrapText="1"/>
    </xf>
    <xf numFmtId="0" fontId="17" fillId="44" borderId="16" xfId="0" applyFont="1" applyFill="1" applyBorder="1" applyAlignment="1" applyProtection="1">
      <alignment horizontal="center" vertical="center" wrapText="1"/>
      <protection locked="0"/>
    </xf>
    <xf numFmtId="0" fontId="15" fillId="33" borderId="39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9" fillId="44" borderId="16" xfId="0" applyFont="1" applyFill="1" applyBorder="1" applyAlignment="1" applyProtection="1">
      <alignment vertical="center" wrapText="1"/>
      <protection locked="0"/>
    </xf>
    <xf numFmtId="0" fontId="19" fillId="44" borderId="16" xfId="0" applyFont="1" applyFill="1" applyBorder="1" applyAlignment="1" applyProtection="1">
      <alignment horizontal="left" vertical="center" wrapText="1"/>
      <protection locked="0"/>
    </xf>
    <xf numFmtId="0" fontId="19" fillId="44" borderId="45" xfId="0" applyFont="1" applyFill="1" applyBorder="1" applyAlignment="1" applyProtection="1">
      <alignment vertical="center" wrapText="1"/>
      <protection locked="0"/>
    </xf>
    <xf numFmtId="9" fontId="15" fillId="33" borderId="16" xfId="50" applyFont="1" applyFill="1" applyBorder="1" applyAlignment="1">
      <alignment horizontal="center" vertical="center" wrapText="1"/>
    </xf>
    <xf numFmtId="44" fontId="17" fillId="33" borderId="39" xfId="46" applyFont="1" applyFill="1" applyBorder="1" applyAlignment="1">
      <alignment horizontal="center" vertical="center" wrapText="1"/>
    </xf>
    <xf numFmtId="0" fontId="11" fillId="44" borderId="16" xfId="0" applyFont="1" applyFill="1" applyBorder="1" applyAlignment="1" applyProtection="1">
      <alignment horizontal="center" vertical="center" wrapText="1"/>
      <protection locked="0"/>
    </xf>
    <xf numFmtId="0" fontId="5" fillId="44" borderId="46" xfId="0" applyFont="1" applyFill="1" applyBorder="1" applyAlignment="1" applyProtection="1">
      <alignment horizontal="center" vertical="center" wrapText="1"/>
      <protection locked="0"/>
    </xf>
    <xf numFmtId="0" fontId="8" fillId="44" borderId="46" xfId="0" applyFont="1" applyFill="1" applyBorder="1" applyAlignment="1" applyProtection="1">
      <alignment horizontal="center" vertical="center" wrapText="1"/>
      <protection locked="0"/>
    </xf>
    <xf numFmtId="0" fontId="8" fillId="44" borderId="47" xfId="0" applyFont="1" applyFill="1" applyBorder="1" applyAlignment="1" applyProtection="1">
      <alignment horizontal="center" vertical="center" wrapText="1"/>
      <protection locked="0"/>
    </xf>
    <xf numFmtId="0" fontId="8" fillId="44" borderId="48" xfId="0" applyFont="1" applyFill="1" applyBorder="1" applyAlignment="1" applyProtection="1">
      <alignment horizontal="left" vertical="center" wrapText="1"/>
      <protection locked="0"/>
    </xf>
    <xf numFmtId="0" fontId="15" fillId="0" borderId="46" xfId="0" applyFont="1" applyBorder="1" applyAlignment="1">
      <alignment horizontal="center" vertical="center" wrapText="1"/>
    </xf>
    <xf numFmtId="0" fontId="11" fillId="44" borderId="16" xfId="0" applyFont="1" applyFill="1" applyBorder="1" applyAlignment="1" applyProtection="1">
      <alignment horizontal="left" vertical="center" wrapText="1"/>
      <protection locked="0"/>
    </xf>
    <xf numFmtId="0" fontId="11" fillId="44" borderId="16" xfId="0" applyFont="1" applyFill="1" applyBorder="1" applyAlignment="1" applyProtection="1">
      <alignment vertical="center" wrapText="1"/>
      <protection locked="0"/>
    </xf>
    <xf numFmtId="0" fontId="0" fillId="33" borderId="27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justify" vertical="center" wrapText="1"/>
    </xf>
    <xf numFmtId="0" fontId="42" fillId="0" borderId="0" xfId="44" applyAlignment="1">
      <alignment/>
    </xf>
    <xf numFmtId="0" fontId="60" fillId="40" borderId="19" xfId="0" applyFont="1" applyFill="1" applyBorder="1" applyAlignment="1">
      <alignment vertical="center" wrapText="1"/>
    </xf>
    <xf numFmtId="0" fontId="59" fillId="39" borderId="36" xfId="0" applyFont="1" applyFill="1" applyBorder="1" applyAlignment="1">
      <alignment horizontal="center"/>
    </xf>
    <xf numFmtId="0" fontId="59" fillId="39" borderId="28" xfId="0" applyFont="1" applyFill="1" applyBorder="1" applyAlignment="1">
      <alignment horizontal="center"/>
    </xf>
    <xf numFmtId="0" fontId="59" fillId="39" borderId="37" xfId="0" applyFont="1" applyFill="1" applyBorder="1" applyAlignment="1">
      <alignment horizontal="center"/>
    </xf>
    <xf numFmtId="0" fontId="52" fillId="43" borderId="36" xfId="0" applyFont="1" applyFill="1" applyBorder="1" applyAlignment="1">
      <alignment horizontal="left" vertical="center"/>
    </xf>
    <xf numFmtId="0" fontId="52" fillId="43" borderId="28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0" fontId="55" fillId="33" borderId="27" xfId="0" applyFont="1" applyFill="1" applyBorder="1" applyAlignment="1">
      <alignment horizontal="justify" vertical="justify" wrapText="1"/>
    </xf>
    <xf numFmtId="0" fontId="0" fillId="33" borderId="27" xfId="0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39" borderId="40" xfId="0" applyFont="1" applyFill="1" applyBorder="1" applyAlignment="1">
      <alignment horizontal="center" vertical="center" wrapText="1"/>
    </xf>
    <xf numFmtId="0" fontId="10" fillId="39" borderId="56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9" borderId="57" xfId="0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9" fontId="10" fillId="35" borderId="58" xfId="50" applyFont="1" applyFill="1" applyBorder="1" applyAlignment="1">
      <alignment horizontal="center" vertical="center" wrapText="1"/>
    </xf>
    <xf numFmtId="9" fontId="10" fillId="35" borderId="46" xfId="50" applyFont="1" applyFill="1" applyBorder="1" applyAlignment="1">
      <alignment horizontal="center" vertical="center" wrapText="1"/>
    </xf>
    <xf numFmtId="44" fontId="18" fillId="35" borderId="54" xfId="46" applyFont="1" applyFill="1" applyBorder="1" applyAlignment="1">
      <alignment horizontal="center" vertical="center" wrapText="1"/>
    </xf>
    <xf numFmtId="44" fontId="18" fillId="35" borderId="46" xfId="46" applyFont="1" applyFill="1" applyBorder="1" applyAlignment="1">
      <alignment horizontal="center" vertical="center" wrapText="1"/>
    </xf>
    <xf numFmtId="0" fontId="58" fillId="43" borderId="36" xfId="0" applyFont="1" applyFill="1" applyBorder="1" applyAlignment="1" applyProtection="1">
      <alignment horizontal="left" vertical="center"/>
      <protection locked="0"/>
    </xf>
    <xf numFmtId="0" fontId="58" fillId="43" borderId="28" xfId="0" applyFont="1" applyFill="1" applyBorder="1" applyAlignment="1" applyProtection="1">
      <alignment horizontal="left" vertical="center"/>
      <protection locked="0"/>
    </xf>
    <xf numFmtId="0" fontId="58" fillId="43" borderId="37" xfId="0" applyFont="1" applyFill="1" applyBorder="1" applyAlignment="1" applyProtection="1">
      <alignment horizontal="left" vertical="center"/>
      <protection locked="0"/>
    </xf>
    <xf numFmtId="0" fontId="54" fillId="35" borderId="59" xfId="0" applyFont="1" applyFill="1" applyBorder="1" applyAlignment="1">
      <alignment horizontal="left" vertical="center" wrapText="1"/>
    </xf>
    <xf numFmtId="0" fontId="54" fillId="35" borderId="60" xfId="0" applyFont="1" applyFill="1" applyBorder="1" applyAlignment="1">
      <alignment horizontal="left" vertical="center" wrapText="1"/>
    </xf>
    <xf numFmtId="41" fontId="52" fillId="33" borderId="61" xfId="0" applyNumberFormat="1" applyFont="1" applyFill="1" applyBorder="1" applyAlignment="1">
      <alignment horizontal="left" vertical="center" wrapText="1"/>
    </xf>
    <xf numFmtId="41" fontId="52" fillId="33" borderId="62" xfId="0" applyNumberFormat="1" applyFont="1" applyFill="1" applyBorder="1" applyAlignment="1">
      <alignment horizontal="left" vertical="center" wrapText="1"/>
    </xf>
    <xf numFmtId="0" fontId="52" fillId="39" borderId="63" xfId="0" applyFont="1" applyFill="1" applyBorder="1" applyAlignment="1">
      <alignment horizontal="left" vertical="center" wrapText="1"/>
    </xf>
    <xf numFmtId="0" fontId="52" fillId="39" borderId="64" xfId="0" applyFont="1" applyFill="1" applyBorder="1" applyAlignment="1">
      <alignment horizontal="left" vertical="center" wrapText="1"/>
    </xf>
    <xf numFmtId="0" fontId="52" fillId="40" borderId="51" xfId="0" applyFont="1" applyFill="1" applyBorder="1" applyAlignment="1">
      <alignment horizontal="center" vertical="center" wrapText="1"/>
    </xf>
    <xf numFmtId="0" fontId="52" fillId="40" borderId="52" xfId="0" applyFont="1" applyFill="1" applyBorder="1" applyAlignment="1">
      <alignment horizontal="center" vertical="center" wrapText="1"/>
    </xf>
    <xf numFmtId="0" fontId="52" fillId="40" borderId="53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51" xfId="0" applyFont="1" applyFill="1" applyBorder="1" applyAlignment="1">
      <alignment horizontal="center" vertical="center" wrapText="1"/>
    </xf>
    <xf numFmtId="0" fontId="54" fillId="35" borderId="52" xfId="0" applyFont="1" applyFill="1" applyBorder="1" applyAlignment="1">
      <alignment horizontal="center" vertical="center" wrapText="1"/>
    </xf>
    <xf numFmtId="0" fontId="54" fillId="0" borderId="59" xfId="0" applyFont="1" applyBorder="1" applyAlignment="1">
      <alignment horizontal="justify" vertical="center"/>
    </xf>
    <xf numFmtId="0" fontId="54" fillId="0" borderId="60" xfId="0" applyFont="1" applyBorder="1" applyAlignment="1">
      <alignment horizontal="justify" vertical="center"/>
    </xf>
    <xf numFmtId="0" fontId="54" fillId="0" borderId="59" xfId="0" applyFont="1" applyBorder="1" applyAlignment="1">
      <alignment horizontal="left" vertical="center"/>
    </xf>
    <xf numFmtId="0" fontId="54" fillId="0" borderId="60" xfId="0" applyFont="1" applyBorder="1" applyAlignment="1">
      <alignment horizontal="left" vertical="center"/>
    </xf>
    <xf numFmtId="0" fontId="54" fillId="40" borderId="59" xfId="0" applyFont="1" applyFill="1" applyBorder="1" applyAlignment="1">
      <alignment horizontal="left" vertical="center"/>
    </xf>
    <xf numFmtId="0" fontId="54" fillId="40" borderId="60" xfId="0" applyFont="1" applyFill="1" applyBorder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53" fillId="0" borderId="60" xfId="0" applyFont="1" applyBorder="1" applyAlignment="1">
      <alignment horizontal="left" vertical="center"/>
    </xf>
    <xf numFmtId="0" fontId="54" fillId="40" borderId="65" xfId="0" applyFont="1" applyFill="1" applyBorder="1" applyAlignment="1">
      <alignment horizontal="left" vertical="center"/>
    </xf>
    <xf numFmtId="0" fontId="54" fillId="40" borderId="6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54" fillId="35" borderId="67" xfId="0" applyFont="1" applyFill="1" applyBorder="1" applyAlignment="1">
      <alignment horizontal="left" vertical="center" wrapText="1"/>
    </xf>
    <xf numFmtId="0" fontId="54" fillId="35" borderId="68" xfId="0" applyFont="1" applyFill="1" applyBorder="1" applyAlignment="1">
      <alignment horizontal="left" vertical="center" wrapText="1"/>
    </xf>
    <xf numFmtId="0" fontId="54" fillId="35" borderId="39" xfId="0" applyFont="1" applyFill="1" applyBorder="1" applyAlignment="1">
      <alignment horizontal="center" vertical="center" wrapText="1"/>
    </xf>
    <xf numFmtId="0" fontId="54" fillId="35" borderId="46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vertical="center" wrapText="1"/>
    </xf>
    <xf numFmtId="0" fontId="0" fillId="33" borderId="69" xfId="0" applyFont="1" applyFill="1" applyBorder="1" applyAlignment="1">
      <alignment horizontal="left" vertical="center" wrapText="1" indent="1"/>
    </xf>
    <xf numFmtId="0" fontId="55" fillId="33" borderId="69" xfId="0" applyFont="1" applyFill="1" applyBorder="1" applyAlignment="1">
      <alignment vertical="center" wrapText="1"/>
    </xf>
    <xf numFmtId="0" fontId="52" fillId="33" borderId="70" xfId="0" applyFont="1" applyFill="1" applyBorder="1" applyAlignment="1">
      <alignment vertical="center" wrapText="1"/>
    </xf>
    <xf numFmtId="0" fontId="52" fillId="33" borderId="71" xfId="0" applyFont="1" applyFill="1" applyBorder="1" applyAlignment="1">
      <alignment vertical="center" wrapText="1"/>
    </xf>
    <xf numFmtId="0" fontId="52" fillId="33" borderId="69" xfId="0" applyFont="1" applyFill="1" applyBorder="1" applyAlignment="1">
      <alignment horizontal="left" vertical="center" wrapText="1" indent="2"/>
    </xf>
    <xf numFmtId="0" fontId="62" fillId="33" borderId="72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5" fillId="33" borderId="73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165" fontId="52" fillId="39" borderId="38" xfId="0" applyNumberFormat="1" applyFont="1" applyFill="1" applyBorder="1" applyAlignment="1">
      <alignment horizontal="center" vertical="center" wrapText="1"/>
    </xf>
    <xf numFmtId="165" fontId="52" fillId="39" borderId="55" xfId="0" applyNumberFormat="1" applyFont="1" applyFill="1" applyBorder="1" applyAlignment="1">
      <alignment horizontal="center" vertical="center" wrapText="1"/>
    </xf>
    <xf numFmtId="0" fontId="52" fillId="39" borderId="29" xfId="0" applyFont="1" applyFill="1" applyBorder="1" applyAlignment="1">
      <alignment horizontal="center" vertical="center" wrapText="1"/>
    </xf>
    <xf numFmtId="0" fontId="52" fillId="39" borderId="38" xfId="0" applyFont="1" applyFill="1" applyBorder="1" applyAlignment="1">
      <alignment horizontal="center" vertical="center" wrapText="1"/>
    </xf>
    <xf numFmtId="41" fontId="52" fillId="39" borderId="29" xfId="0" applyNumberFormat="1" applyFont="1" applyFill="1" applyBorder="1" applyAlignment="1">
      <alignment horizontal="center" vertical="center" wrapText="1"/>
    </xf>
    <xf numFmtId="41" fontId="52" fillId="39" borderId="38" xfId="0" applyNumberFormat="1" applyFont="1" applyFill="1" applyBorder="1" applyAlignment="1">
      <alignment horizontal="center" vertical="center" wrapText="1"/>
    </xf>
    <xf numFmtId="41" fontId="52" fillId="39" borderId="55" xfId="0" applyNumberFormat="1" applyFont="1" applyFill="1" applyBorder="1" applyAlignment="1">
      <alignment horizontal="center" vertical="center" wrapText="1"/>
    </xf>
    <xf numFmtId="43" fontId="52" fillId="39" borderId="29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2" fillId="40" borderId="74" xfId="0" applyFont="1" applyFill="1" applyBorder="1" applyAlignment="1">
      <alignment horizontal="center" vertical="center"/>
    </xf>
    <xf numFmtId="0" fontId="52" fillId="40" borderId="13" xfId="0" applyFont="1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/>
    </xf>
    <xf numFmtId="0" fontId="54" fillId="35" borderId="75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76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77" xfId="0" applyFont="1" applyFill="1" applyBorder="1" applyAlignment="1">
      <alignment horizontal="center" vertical="center"/>
    </xf>
    <xf numFmtId="0" fontId="54" fillId="37" borderId="76" xfId="0" applyFont="1" applyFill="1" applyBorder="1" applyAlignment="1">
      <alignment horizontal="center" vertical="center" wrapText="1"/>
    </xf>
    <xf numFmtId="0" fontId="54" fillId="37" borderId="12" xfId="0" applyFont="1" applyFill="1" applyBorder="1" applyAlignment="1">
      <alignment horizontal="center" vertical="center" wrapText="1"/>
    </xf>
    <xf numFmtId="0" fontId="0" fillId="33" borderId="78" xfId="0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54" fillId="37" borderId="75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6" borderId="77" xfId="0" applyFont="1" applyFill="1" applyBorder="1" applyAlignment="1">
      <alignment horizontal="right" vertical="center" wrapText="1"/>
    </xf>
    <xf numFmtId="0" fontId="54" fillId="36" borderId="14" xfId="0" applyFont="1" applyFill="1" applyBorder="1" applyAlignment="1">
      <alignment horizontal="righ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9525</xdr:rowOff>
    </xdr:from>
    <xdr:to>
      <xdr:col>21</xdr:col>
      <xdr:colOff>85725</xdr:colOff>
      <xdr:row>47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4725650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21</xdr:col>
      <xdr:colOff>314325</xdr:colOff>
      <xdr:row>3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4954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485775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1952625</xdr:colOff>
      <xdr:row>3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4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1143000</xdr:colOff>
      <xdr:row>3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9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5\Programa&#231;&#227;o%202015\01-Planos%20de%20A&#231;&#227;o%20-%20SOPHIA%20OK\CAU_AC\Plano%20de%20Acao%20Programacao%202015-Revis&#22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Objetivos x Projetos"/>
      <sheetName val="Indicadores e Metas"/>
      <sheetName val="Quadro Geral"/>
      <sheetName val="Anexo_3.1_Usos e Fontes"/>
      <sheetName val="PA01 Anexo_3.2_Dados"/>
      <sheetName val="PA01 Anexo 3.3_Quadr Descritivo"/>
      <sheetName val="PA01 Anexo 3.4_Elem de Despesas"/>
      <sheetName val="PA01 Anexo 3.5_Cronog Desembols"/>
      <sheetName val="PA02 Anexo_3.2_Dados "/>
      <sheetName val="PA02 Anexo 3.3_Quadr Descri "/>
      <sheetName val="PA02 Anexo 3.4_Elem de Desp "/>
      <sheetName val="PA02 Anexo 3.5_Cronog Desem "/>
      <sheetName val="PA03 Anexo_3.2_Dados"/>
      <sheetName val="PA03 Anexo 3.3_Quadr Descri "/>
      <sheetName val="PA03 Anexo 3.4_Elem de Desp "/>
      <sheetName val="PA03 Anexo 3.5_Cronog Desem "/>
      <sheetName val="PA04 Anexo_3.2_Dados "/>
      <sheetName val="PA04 Anexo 3.3_Quadr Descri "/>
      <sheetName val="PA04 Anexo 3.4_Elem de Desp "/>
      <sheetName val="PA04 Anexo 3.5_Cronog Desem "/>
      <sheetName val="PA05 Anexo_3.2_Dados"/>
      <sheetName val="PA05 Anexo 3.3_Quadr Descri "/>
      <sheetName val="PA05 Anexo 3.4_Elem de Desp "/>
      <sheetName val="PA05 Anexo 3.5_Cronog Desem "/>
      <sheetName val="PA06 Anexo_3.2_Dados"/>
      <sheetName val="PA06 Anexo 3.3_Quadr Descri "/>
      <sheetName val="PA06 Anexo 3.4_Elem de Desp"/>
      <sheetName val="PA06 Anexo 3.5_Cronog Desem "/>
      <sheetName val="PA07 Anexo_3.2_Dados "/>
      <sheetName val="PA07 Anexo 3.3_Quadr Descri "/>
      <sheetName val="PA07 Anexo 3.4_Elem de Desp "/>
      <sheetName val="PA07 Anexo 3.5_Cronog Desem "/>
      <sheetName val="PA08 Anexo_3.2_Dados "/>
      <sheetName val="PA08 Anexo 3.3_Quadr Descri "/>
      <sheetName val="PA08 Anexo 3.4_Elem de Desp "/>
      <sheetName val="PA08 Anexo 3.5_Cronog Desem "/>
      <sheetName val="PA09 Anexo 3.2 Dados"/>
      <sheetName val="PA09 Anexo 3.3 Quad Descritivo "/>
      <sheetName val="PA09 Anexo 3.4_Elem de Desp "/>
      <sheetName val="PA 09 Anexo 3.5 Cronog Desem"/>
      <sheetName val="PA10 Anexo 3.2 Dados"/>
      <sheetName val="PA10 Anexo 3.3 Quad Descritivo"/>
      <sheetName val="PA10 Anexo 3.4_Elem de Desp "/>
      <sheetName val="PA 10 Anexo 3.5 Cronog Desem"/>
      <sheetName val="PA11 Anexo 3.2 Dados"/>
      <sheetName val="PA11 Anexo 3.3 Quad Descritivo"/>
      <sheetName val="PA11 Anexo 3.4_Elem de Desp "/>
      <sheetName val="PA 11 Anexo 3.5 Cronog Desem"/>
      <sheetName val="Resum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showGridLines="0" view="pageBreakPreview" zoomScale="60" workbookViewId="0" topLeftCell="A10">
      <selection activeCell="C20" sqref="C20"/>
    </sheetView>
  </sheetViews>
  <sheetFormatPr defaultColWidth="9.140625" defaultRowHeight="15"/>
  <cols>
    <col min="1" max="1" width="36.28125" style="0" customWidth="1"/>
    <col min="2" max="2" width="39.140625" style="0" customWidth="1"/>
    <col min="3" max="3" width="194.57421875" style="0" customWidth="1"/>
  </cols>
  <sheetData>
    <row r="1" spans="1:3" ht="31.5" customHeight="1">
      <c r="A1" s="170" t="s">
        <v>0</v>
      </c>
      <c r="B1" s="171"/>
      <c r="C1" s="172"/>
    </row>
    <row r="2" spans="1:3" ht="22.5">
      <c r="A2" s="75" t="s">
        <v>1</v>
      </c>
      <c r="B2" s="75" t="s">
        <v>2</v>
      </c>
      <c r="C2" s="75" t="s">
        <v>3</v>
      </c>
    </row>
    <row r="3" spans="1:3" ht="22.5">
      <c r="A3" s="169" t="s">
        <v>4</v>
      </c>
      <c r="B3" s="76" t="s">
        <v>5</v>
      </c>
      <c r="C3" s="76" t="s">
        <v>6</v>
      </c>
    </row>
    <row r="4" spans="1:3" s="1" customFormat="1" ht="29.25" customHeight="1">
      <c r="A4" s="169"/>
      <c r="B4" s="76" t="s">
        <v>7</v>
      </c>
      <c r="C4" s="76" t="s">
        <v>8</v>
      </c>
    </row>
    <row r="5" spans="1:3" s="1" customFormat="1" ht="45">
      <c r="A5" s="169" t="s">
        <v>9</v>
      </c>
      <c r="B5" s="76" t="s">
        <v>10</v>
      </c>
      <c r="C5" s="76" t="s">
        <v>11</v>
      </c>
    </row>
    <row r="6" spans="1:3" s="1" customFormat="1" ht="22.5">
      <c r="A6" s="169"/>
      <c r="B6" s="76" t="s">
        <v>12</v>
      </c>
      <c r="C6" s="76" t="s">
        <v>13</v>
      </c>
    </row>
    <row r="7" spans="1:3" s="1" customFormat="1" ht="22.5">
      <c r="A7" s="169"/>
      <c r="B7" s="76" t="s">
        <v>14</v>
      </c>
      <c r="C7" s="76" t="s">
        <v>15</v>
      </c>
    </row>
    <row r="8" spans="1:3" s="1" customFormat="1" ht="45">
      <c r="A8" s="169"/>
      <c r="B8" s="76" t="s">
        <v>16</v>
      </c>
      <c r="C8" s="76" t="s">
        <v>17</v>
      </c>
    </row>
    <row r="9" spans="1:3" s="1" customFormat="1" ht="67.5">
      <c r="A9" s="169"/>
      <c r="B9" s="76" t="s">
        <v>18</v>
      </c>
      <c r="C9" s="76" t="s">
        <v>19</v>
      </c>
    </row>
    <row r="10" spans="1:3" s="1" customFormat="1" ht="22.5">
      <c r="A10" s="169" t="s">
        <v>20</v>
      </c>
      <c r="B10" s="76" t="s">
        <v>21</v>
      </c>
      <c r="C10" s="77" t="s">
        <v>22</v>
      </c>
    </row>
    <row r="11" spans="1:3" ht="22.5">
      <c r="A11" s="169"/>
      <c r="B11" s="76" t="s">
        <v>23</v>
      </c>
      <c r="C11" s="76" t="s">
        <v>24</v>
      </c>
    </row>
    <row r="12" spans="1:3" ht="41.25" customHeight="1">
      <c r="A12" s="98" t="s">
        <v>25</v>
      </c>
      <c r="B12" s="78" t="s">
        <v>26</v>
      </c>
      <c r="C12" s="76" t="s">
        <v>27</v>
      </c>
    </row>
    <row r="13" spans="1:3" ht="22.5">
      <c r="A13" s="169" t="s">
        <v>28</v>
      </c>
      <c r="B13" s="76" t="s">
        <v>29</v>
      </c>
      <c r="C13" s="76" t="s">
        <v>30</v>
      </c>
    </row>
    <row r="14" spans="1:3" ht="22.5">
      <c r="A14" s="169"/>
      <c r="B14" s="76" t="s">
        <v>31</v>
      </c>
      <c r="C14" s="76" t="s">
        <v>32</v>
      </c>
    </row>
    <row r="15" spans="1:3" ht="22.5">
      <c r="A15" s="169"/>
      <c r="B15" s="76" t="s">
        <v>33</v>
      </c>
      <c r="C15" s="76" t="s">
        <v>34</v>
      </c>
    </row>
    <row r="16" spans="1:3" ht="22.5">
      <c r="A16" s="169"/>
      <c r="B16" s="76" t="s">
        <v>35</v>
      </c>
      <c r="C16" s="76" t="s">
        <v>36</v>
      </c>
    </row>
    <row r="17" spans="1:3" ht="22.5">
      <c r="A17" s="169"/>
      <c r="B17" s="76" t="s">
        <v>37</v>
      </c>
      <c r="C17" s="76" t="s">
        <v>38</v>
      </c>
    </row>
    <row r="18" spans="1:3" ht="45">
      <c r="A18" s="169"/>
      <c r="B18" s="76" t="s">
        <v>39</v>
      </c>
      <c r="C18" s="76" t="s">
        <v>40</v>
      </c>
    </row>
    <row r="19" spans="1:3" ht="22.5">
      <c r="A19" s="169"/>
      <c r="B19" s="76" t="s">
        <v>41</v>
      </c>
      <c r="C19" s="76" t="s">
        <v>42</v>
      </c>
    </row>
    <row r="20" spans="1:3" ht="22.5">
      <c r="A20" s="169"/>
      <c r="B20" s="76" t="s">
        <v>43</v>
      </c>
      <c r="C20" s="76" t="s">
        <v>44</v>
      </c>
    </row>
    <row r="21" spans="1:3" ht="22.5">
      <c r="A21" s="169"/>
      <c r="B21" s="76" t="s">
        <v>45</v>
      </c>
      <c r="C21" s="76" t="s">
        <v>46</v>
      </c>
    </row>
    <row r="22" spans="1:3" ht="22.5">
      <c r="A22" s="169"/>
      <c r="B22" s="76" t="s">
        <v>47</v>
      </c>
      <c r="C22" s="76" t="s">
        <v>48</v>
      </c>
    </row>
    <row r="23" spans="1:3" ht="22.5">
      <c r="A23" s="169"/>
      <c r="B23" s="76" t="s">
        <v>49</v>
      </c>
      <c r="C23" s="76" t="s">
        <v>50</v>
      </c>
    </row>
    <row r="24" spans="1:3" ht="22.5">
      <c r="A24" s="169" t="s">
        <v>51</v>
      </c>
      <c r="B24" s="78" t="s">
        <v>29</v>
      </c>
      <c r="C24" s="78" t="s">
        <v>52</v>
      </c>
    </row>
    <row r="25" spans="1:3" ht="22.5">
      <c r="A25" s="169"/>
      <c r="B25" s="78" t="s">
        <v>31</v>
      </c>
      <c r="C25" s="78" t="s">
        <v>53</v>
      </c>
    </row>
    <row r="26" spans="1:3" ht="22.5">
      <c r="A26" s="169"/>
      <c r="B26" s="78" t="s">
        <v>33</v>
      </c>
      <c r="C26" s="78" t="s">
        <v>34</v>
      </c>
    </row>
    <row r="27" spans="1:3" ht="22.5">
      <c r="A27" s="169"/>
      <c r="B27" s="78" t="s">
        <v>35</v>
      </c>
      <c r="C27" s="78" t="s">
        <v>36</v>
      </c>
    </row>
    <row r="28" spans="1:3" ht="22.5">
      <c r="A28" s="169"/>
      <c r="B28" s="78" t="s">
        <v>54</v>
      </c>
      <c r="C28" s="78" t="s">
        <v>55</v>
      </c>
    </row>
    <row r="29" spans="1:3" ht="22.5">
      <c r="A29" s="169"/>
      <c r="B29" s="78" t="s">
        <v>56</v>
      </c>
      <c r="C29" s="78" t="s">
        <v>57</v>
      </c>
    </row>
    <row r="30" spans="1:3" ht="22.5">
      <c r="A30" s="169"/>
      <c r="B30" s="78" t="s">
        <v>58</v>
      </c>
      <c r="C30" s="78" t="s">
        <v>59</v>
      </c>
    </row>
    <row r="31" spans="1:3" ht="22.5">
      <c r="A31" s="169"/>
      <c r="B31" s="78" t="s">
        <v>60</v>
      </c>
      <c r="C31" s="78" t="s">
        <v>61</v>
      </c>
    </row>
    <row r="32" spans="1:3" ht="22.5">
      <c r="A32" s="169"/>
      <c r="B32" s="78" t="s">
        <v>62</v>
      </c>
      <c r="C32" s="78" t="s">
        <v>63</v>
      </c>
    </row>
    <row r="33" spans="1:3" ht="22.5">
      <c r="A33" s="169" t="s">
        <v>64</v>
      </c>
      <c r="B33" s="78" t="s">
        <v>31</v>
      </c>
      <c r="C33" s="78" t="s">
        <v>32</v>
      </c>
    </row>
    <row r="34" spans="1:3" ht="22.5">
      <c r="A34" s="169"/>
      <c r="B34" s="78" t="s">
        <v>35</v>
      </c>
      <c r="C34" s="78" t="s">
        <v>36</v>
      </c>
    </row>
    <row r="35" spans="1:3" ht="22.5">
      <c r="A35" s="169"/>
      <c r="B35" s="78" t="s">
        <v>65</v>
      </c>
      <c r="C35" s="78" t="s">
        <v>66</v>
      </c>
    </row>
    <row r="36" spans="1:3" ht="67.5">
      <c r="A36" s="169"/>
      <c r="B36" s="78" t="s">
        <v>67</v>
      </c>
      <c r="C36" s="78" t="s">
        <v>68</v>
      </c>
    </row>
    <row r="37" spans="1:3" ht="22.5">
      <c r="A37" s="169"/>
      <c r="B37" s="78" t="s">
        <v>69</v>
      </c>
      <c r="C37" s="78" t="s">
        <v>70</v>
      </c>
    </row>
    <row r="38" spans="1:3" ht="22.5">
      <c r="A38" s="169"/>
      <c r="B38" s="78" t="s">
        <v>71</v>
      </c>
      <c r="C38" s="78" t="s">
        <v>72</v>
      </c>
    </row>
    <row r="39" spans="1:3" ht="67.5">
      <c r="A39" s="169"/>
      <c r="B39" s="78" t="s">
        <v>73</v>
      </c>
      <c r="C39" s="78" t="s">
        <v>74</v>
      </c>
    </row>
    <row r="40" spans="1:3" ht="22.5">
      <c r="A40" s="169"/>
      <c r="B40" s="78" t="s">
        <v>75</v>
      </c>
      <c r="C40" s="78" t="s">
        <v>76</v>
      </c>
    </row>
    <row r="41" spans="1:3" ht="22.5">
      <c r="A41" s="169"/>
      <c r="B41" s="78" t="s">
        <v>77</v>
      </c>
      <c r="C41" s="78" t="s">
        <v>78</v>
      </c>
    </row>
    <row r="42" spans="1:3" ht="22.5">
      <c r="A42" s="169"/>
      <c r="B42" s="78" t="s">
        <v>79</v>
      </c>
      <c r="C42" s="78" t="s">
        <v>80</v>
      </c>
    </row>
    <row r="43" spans="1:3" ht="22.5">
      <c r="A43" s="169" t="s">
        <v>81</v>
      </c>
      <c r="B43" s="76" t="s">
        <v>29</v>
      </c>
      <c r="C43" s="76" t="s">
        <v>52</v>
      </c>
    </row>
    <row r="44" spans="1:3" ht="45">
      <c r="A44" s="169"/>
      <c r="B44" s="76" t="s">
        <v>82</v>
      </c>
      <c r="C44" s="76" t="s">
        <v>83</v>
      </c>
    </row>
    <row r="45" spans="1:3" ht="45">
      <c r="A45" s="169"/>
      <c r="B45" s="76" t="s">
        <v>84</v>
      </c>
      <c r="C45" s="76" t="s">
        <v>85</v>
      </c>
    </row>
    <row r="46" spans="1:3" ht="20.25" customHeight="1">
      <c r="A46" s="169" t="s">
        <v>86</v>
      </c>
      <c r="B46" s="76" t="s">
        <v>87</v>
      </c>
      <c r="C46" s="76" t="s">
        <v>88</v>
      </c>
    </row>
    <row r="47" spans="1:3" ht="41.25" customHeight="1">
      <c r="A47" s="169"/>
      <c r="B47" s="76" t="s">
        <v>45</v>
      </c>
      <c r="C47" s="76" t="s">
        <v>89</v>
      </c>
    </row>
    <row r="48" spans="1:3" ht="45">
      <c r="A48" s="169"/>
      <c r="B48" s="76" t="s">
        <v>60</v>
      </c>
      <c r="C48" s="76" t="s">
        <v>90</v>
      </c>
    </row>
    <row r="49" spans="1:3" ht="22.5">
      <c r="A49" s="169" t="s">
        <v>91</v>
      </c>
      <c r="B49" s="76" t="s">
        <v>92</v>
      </c>
      <c r="C49" s="76" t="s">
        <v>93</v>
      </c>
    </row>
    <row r="50" spans="1:3" ht="22.5">
      <c r="A50" s="169"/>
      <c r="B50" s="76" t="s">
        <v>94</v>
      </c>
      <c r="C50" s="76" t="s">
        <v>95</v>
      </c>
    </row>
    <row r="51" spans="1:3" ht="45">
      <c r="A51" s="169" t="s">
        <v>96</v>
      </c>
      <c r="B51" s="76" t="s">
        <v>97</v>
      </c>
      <c r="C51" s="76" t="s">
        <v>98</v>
      </c>
    </row>
    <row r="52" spans="1:3" ht="45">
      <c r="A52" s="169"/>
      <c r="B52" s="76" t="s">
        <v>99</v>
      </c>
      <c r="C52" s="76" t="s">
        <v>100</v>
      </c>
    </row>
    <row r="53" spans="1:3" ht="22.5">
      <c r="A53" s="169"/>
      <c r="B53" s="76" t="s">
        <v>101</v>
      </c>
      <c r="C53" s="76" t="s">
        <v>102</v>
      </c>
    </row>
    <row r="54" spans="1:3" ht="22.5">
      <c r="A54" s="169"/>
      <c r="B54" s="76" t="s">
        <v>103</v>
      </c>
      <c r="C54" s="76" t="s">
        <v>104</v>
      </c>
    </row>
    <row r="55" spans="1:3" ht="22.5">
      <c r="A55" s="169"/>
      <c r="B55" s="76" t="s">
        <v>105</v>
      </c>
      <c r="C55" s="76" t="s">
        <v>106</v>
      </c>
    </row>
    <row r="56" spans="1:3" ht="22.5">
      <c r="A56" s="169"/>
      <c r="B56" s="76" t="s">
        <v>107</v>
      </c>
      <c r="C56" s="76" t="s">
        <v>108</v>
      </c>
    </row>
    <row r="57" spans="1:3" ht="22.5">
      <c r="A57" s="169"/>
      <c r="B57" s="76" t="s">
        <v>109</v>
      </c>
      <c r="C57" s="76" t="s">
        <v>110</v>
      </c>
    </row>
    <row r="58" spans="1:3" ht="22.5">
      <c r="A58" s="169"/>
      <c r="B58" s="76" t="s">
        <v>111</v>
      </c>
      <c r="C58" s="76" t="s">
        <v>112</v>
      </c>
    </row>
    <row r="59" spans="1:3" ht="45">
      <c r="A59" s="169"/>
      <c r="B59" s="76" t="s">
        <v>113</v>
      </c>
      <c r="C59" s="76" t="s">
        <v>114</v>
      </c>
    </row>
    <row r="60" spans="1:3" ht="22.5">
      <c r="A60" s="169"/>
      <c r="B60" s="76" t="s">
        <v>115</v>
      </c>
      <c r="C60" s="76" t="s">
        <v>116</v>
      </c>
    </row>
    <row r="61" spans="1:3" ht="22.5">
      <c r="A61" s="169"/>
      <c r="B61" s="76" t="s">
        <v>117</v>
      </c>
      <c r="C61" s="76" t="s">
        <v>118</v>
      </c>
    </row>
    <row r="62" spans="1:3" ht="45">
      <c r="A62" s="169"/>
      <c r="B62" s="76" t="s">
        <v>119</v>
      </c>
      <c r="C62" s="76" t="s">
        <v>120</v>
      </c>
    </row>
    <row r="63" spans="1:3" ht="45">
      <c r="A63" s="169"/>
      <c r="B63" s="76" t="s">
        <v>121</v>
      </c>
      <c r="C63" s="76" t="s">
        <v>122</v>
      </c>
    </row>
    <row r="64" spans="1:3" ht="45">
      <c r="A64" s="169"/>
      <c r="B64" s="76" t="s">
        <v>123</v>
      </c>
      <c r="C64" s="76" t="s">
        <v>124</v>
      </c>
    </row>
    <row r="65" spans="1:3" ht="45">
      <c r="A65" s="169" t="s">
        <v>125</v>
      </c>
      <c r="B65" s="76" t="s">
        <v>126</v>
      </c>
      <c r="C65" s="76" t="s">
        <v>52</v>
      </c>
    </row>
    <row r="66" spans="1:3" ht="22.5">
      <c r="A66" s="169"/>
      <c r="B66" s="76" t="s">
        <v>127</v>
      </c>
      <c r="C66" s="76" t="s">
        <v>128</v>
      </c>
    </row>
    <row r="67" spans="1:3" ht="22.5">
      <c r="A67" s="169"/>
      <c r="B67" s="76" t="s">
        <v>14</v>
      </c>
      <c r="C67" s="76" t="s">
        <v>129</v>
      </c>
    </row>
    <row r="68" spans="1:3" ht="45">
      <c r="A68" s="169"/>
      <c r="B68" s="76" t="s">
        <v>16</v>
      </c>
      <c r="C68" s="76" t="s">
        <v>130</v>
      </c>
    </row>
    <row r="69" spans="1:3" ht="67.5">
      <c r="A69" s="169"/>
      <c r="B69" s="76" t="s">
        <v>131</v>
      </c>
      <c r="C69" s="76" t="s">
        <v>132</v>
      </c>
    </row>
    <row r="70" spans="1:3" ht="22.5">
      <c r="A70" s="169" t="s">
        <v>133</v>
      </c>
      <c r="B70" s="77" t="s">
        <v>21</v>
      </c>
      <c r="C70" s="77" t="s">
        <v>134</v>
      </c>
    </row>
    <row r="71" spans="1:3" ht="45">
      <c r="A71" s="169"/>
      <c r="B71" s="76" t="s">
        <v>23</v>
      </c>
      <c r="C71" s="76" t="s">
        <v>135</v>
      </c>
    </row>
    <row r="72" spans="1:3" ht="22.5">
      <c r="A72" s="169" t="s">
        <v>136</v>
      </c>
      <c r="B72" s="78" t="s">
        <v>137</v>
      </c>
      <c r="C72" s="78" t="s">
        <v>138</v>
      </c>
    </row>
    <row r="73" spans="1:3" ht="18" customHeight="1">
      <c r="A73" s="169"/>
      <c r="B73" s="78" t="s">
        <v>139</v>
      </c>
      <c r="C73" s="78" t="s">
        <v>140</v>
      </c>
    </row>
    <row r="74" spans="1:3" ht="22.5">
      <c r="A74" s="169"/>
      <c r="B74" s="78" t="s">
        <v>141</v>
      </c>
      <c r="C74" s="78" t="s">
        <v>13</v>
      </c>
    </row>
  </sheetData>
  <sheetProtection/>
  <mergeCells count="14">
    <mergeCell ref="A13:A23"/>
    <mergeCell ref="A24:A32"/>
    <mergeCell ref="A1:C1"/>
    <mergeCell ref="A3:A4"/>
    <mergeCell ref="A5:A9"/>
    <mergeCell ref="A10:A11"/>
    <mergeCell ref="A33:A42"/>
    <mergeCell ref="A72:A74"/>
    <mergeCell ref="A43:A45"/>
    <mergeCell ref="A49:A50"/>
    <mergeCell ref="A65:A69"/>
    <mergeCell ref="A70:A71"/>
    <mergeCell ref="A46:A48"/>
    <mergeCell ref="A51:A6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orientation="portrait" paperSize="9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showGridLines="0" view="pageBreakPreview" zoomScale="60" workbookViewId="0" topLeftCell="A43">
      <selection activeCell="C20" sqref="C20"/>
    </sheetView>
  </sheetViews>
  <sheetFormatPr defaultColWidth="9.140625" defaultRowHeight="15"/>
  <cols>
    <col min="1" max="1" width="36.28125" style="0" customWidth="1"/>
    <col min="2" max="2" width="39.140625" style="0" customWidth="1"/>
    <col min="3" max="3" width="185.7109375" style="0" customWidth="1"/>
  </cols>
  <sheetData>
    <row r="1" spans="1:3" ht="22.5">
      <c r="A1" s="170" t="s">
        <v>142</v>
      </c>
      <c r="B1" s="171"/>
      <c r="C1" s="172"/>
    </row>
    <row r="2" spans="1:3" ht="22.5">
      <c r="A2" s="75" t="s">
        <v>1</v>
      </c>
      <c r="B2" s="75" t="s">
        <v>2</v>
      </c>
      <c r="C2" s="75" t="s">
        <v>3</v>
      </c>
    </row>
    <row r="3" spans="1:3" ht="22.5">
      <c r="A3" s="169" t="s">
        <v>4</v>
      </c>
      <c r="B3" s="76" t="s">
        <v>5</v>
      </c>
      <c r="C3" s="76" t="s">
        <v>6</v>
      </c>
    </row>
    <row r="4" spans="1:3" s="1" customFormat="1" ht="29.25" customHeight="1">
      <c r="A4" s="169"/>
      <c r="B4" s="76" t="s">
        <v>7</v>
      </c>
      <c r="C4" s="76" t="s">
        <v>143</v>
      </c>
    </row>
    <row r="5" spans="1:3" s="1" customFormat="1" ht="45">
      <c r="A5" s="169" t="s">
        <v>9</v>
      </c>
      <c r="B5" s="76" t="s">
        <v>10</v>
      </c>
      <c r="C5" s="76" t="s">
        <v>11</v>
      </c>
    </row>
    <row r="6" spans="1:3" s="1" customFormat="1" ht="22.5">
      <c r="A6" s="169"/>
      <c r="B6" s="76" t="s">
        <v>12</v>
      </c>
      <c r="C6" s="76" t="s">
        <v>13</v>
      </c>
    </row>
    <row r="7" spans="1:3" s="1" customFormat="1" ht="22.5">
      <c r="A7" s="169"/>
      <c r="B7" s="76" t="s">
        <v>14</v>
      </c>
      <c r="C7" s="76" t="s">
        <v>15</v>
      </c>
    </row>
    <row r="8" spans="1:3" s="1" customFormat="1" ht="45">
      <c r="A8" s="169"/>
      <c r="B8" s="76" t="s">
        <v>16</v>
      </c>
      <c r="C8" s="76" t="s">
        <v>17</v>
      </c>
    </row>
    <row r="9" spans="1:3" s="1" customFormat="1" ht="67.5">
      <c r="A9" s="169"/>
      <c r="B9" s="76" t="s">
        <v>18</v>
      </c>
      <c r="C9" s="76" t="s">
        <v>144</v>
      </c>
    </row>
    <row r="10" spans="1:3" s="1" customFormat="1" ht="22.5">
      <c r="A10" s="169" t="s">
        <v>20</v>
      </c>
      <c r="B10" s="76" t="s">
        <v>21</v>
      </c>
      <c r="C10" s="77" t="s">
        <v>22</v>
      </c>
    </row>
    <row r="11" spans="1:3" ht="22.5">
      <c r="A11" s="169"/>
      <c r="B11" s="76" t="s">
        <v>23</v>
      </c>
      <c r="C11" s="76" t="s">
        <v>24</v>
      </c>
    </row>
    <row r="12" spans="1:3" ht="41.25" customHeight="1">
      <c r="A12" s="98" t="s">
        <v>25</v>
      </c>
      <c r="B12" s="78" t="s">
        <v>26</v>
      </c>
      <c r="C12" s="76" t="s">
        <v>145</v>
      </c>
    </row>
    <row r="13" spans="1:3" ht="20.25" customHeight="1">
      <c r="A13" s="169" t="s">
        <v>86</v>
      </c>
      <c r="B13" s="76" t="s">
        <v>87</v>
      </c>
      <c r="C13" s="76" t="s">
        <v>146</v>
      </c>
    </row>
    <row r="14" spans="1:3" ht="24" customHeight="1">
      <c r="A14" s="169"/>
      <c r="B14" s="76" t="s">
        <v>45</v>
      </c>
      <c r="C14" s="76" t="s">
        <v>147</v>
      </c>
    </row>
    <row r="15" spans="1:3" ht="45">
      <c r="A15" s="169"/>
      <c r="B15" s="76" t="s">
        <v>60</v>
      </c>
      <c r="C15" s="76" t="s">
        <v>148</v>
      </c>
    </row>
    <row r="16" spans="1:3" ht="45">
      <c r="A16" s="169" t="s">
        <v>96</v>
      </c>
      <c r="B16" s="76" t="s">
        <v>97</v>
      </c>
      <c r="C16" s="76" t="s">
        <v>149</v>
      </c>
    </row>
    <row r="17" spans="1:3" ht="45">
      <c r="A17" s="169"/>
      <c r="B17" s="76" t="s">
        <v>99</v>
      </c>
      <c r="C17" s="76" t="s">
        <v>150</v>
      </c>
    </row>
    <row r="18" spans="1:3" ht="22.5">
      <c r="A18" s="169"/>
      <c r="B18" s="76" t="s">
        <v>101</v>
      </c>
      <c r="C18" s="76" t="s">
        <v>151</v>
      </c>
    </row>
    <row r="19" spans="1:3" ht="22.5">
      <c r="A19" s="169"/>
      <c r="B19" s="76" t="s">
        <v>103</v>
      </c>
      <c r="C19" s="76" t="s">
        <v>152</v>
      </c>
    </row>
    <row r="20" spans="1:3" ht="22.5">
      <c r="A20" s="169"/>
      <c r="B20" s="76" t="s">
        <v>105</v>
      </c>
      <c r="C20" s="76" t="s">
        <v>153</v>
      </c>
    </row>
    <row r="21" spans="1:3" ht="22.5">
      <c r="A21" s="169"/>
      <c r="B21" s="76" t="s">
        <v>107</v>
      </c>
      <c r="C21" s="76" t="s">
        <v>154</v>
      </c>
    </row>
    <row r="22" spans="1:3" ht="22.5">
      <c r="A22" s="169"/>
      <c r="B22" s="76" t="s">
        <v>109</v>
      </c>
      <c r="C22" s="76" t="s">
        <v>155</v>
      </c>
    </row>
    <row r="23" spans="1:3" ht="22.5">
      <c r="A23" s="169"/>
      <c r="B23" s="76" t="s">
        <v>111</v>
      </c>
      <c r="C23" s="76" t="s">
        <v>156</v>
      </c>
    </row>
    <row r="24" spans="1:3" ht="45">
      <c r="A24" s="169"/>
      <c r="B24" s="76" t="s">
        <v>113</v>
      </c>
      <c r="C24" s="76" t="s">
        <v>157</v>
      </c>
    </row>
    <row r="25" spans="1:3" ht="45">
      <c r="A25" s="169"/>
      <c r="B25" s="76" t="s">
        <v>115</v>
      </c>
      <c r="C25" s="76" t="s">
        <v>158</v>
      </c>
    </row>
    <row r="26" spans="1:3" ht="22.5">
      <c r="A26" s="169"/>
      <c r="B26" s="76" t="s">
        <v>117</v>
      </c>
      <c r="C26" s="76" t="s">
        <v>159</v>
      </c>
    </row>
    <row r="27" spans="1:3" ht="45">
      <c r="A27" s="169"/>
      <c r="B27" s="76" t="s">
        <v>119</v>
      </c>
      <c r="C27" s="76" t="s">
        <v>160</v>
      </c>
    </row>
    <row r="28" spans="1:3" ht="45">
      <c r="A28" s="169"/>
      <c r="B28" s="76" t="s">
        <v>121</v>
      </c>
      <c r="C28" s="76" t="s">
        <v>161</v>
      </c>
    </row>
    <row r="29" spans="1:3" ht="22.5">
      <c r="A29" s="169"/>
      <c r="B29" s="76" t="s">
        <v>123</v>
      </c>
      <c r="C29" s="76" t="s">
        <v>162</v>
      </c>
    </row>
    <row r="30" spans="1:3" ht="22.5">
      <c r="A30" s="169" t="s">
        <v>81</v>
      </c>
      <c r="B30" s="76" t="s">
        <v>29</v>
      </c>
      <c r="C30" s="76" t="s">
        <v>30</v>
      </c>
    </row>
    <row r="31" spans="1:3" ht="45">
      <c r="A31" s="169"/>
      <c r="B31" s="76" t="s">
        <v>82</v>
      </c>
      <c r="C31" s="76" t="s">
        <v>163</v>
      </c>
    </row>
    <row r="32" spans="1:3" ht="45">
      <c r="A32" s="169"/>
      <c r="B32" s="76" t="s">
        <v>84</v>
      </c>
      <c r="C32" s="76" t="s">
        <v>164</v>
      </c>
    </row>
    <row r="33" spans="1:3" ht="22.5">
      <c r="A33" s="169" t="s">
        <v>91</v>
      </c>
      <c r="B33" s="76" t="s">
        <v>92</v>
      </c>
      <c r="C33" s="76" t="s">
        <v>165</v>
      </c>
    </row>
    <row r="34" spans="1:3" ht="22.5">
      <c r="A34" s="169"/>
      <c r="B34" s="76" t="s">
        <v>94</v>
      </c>
      <c r="C34" s="76" t="s">
        <v>166</v>
      </c>
    </row>
    <row r="35" spans="1:3" ht="45">
      <c r="A35" s="169" t="s">
        <v>125</v>
      </c>
      <c r="B35" s="76" t="s">
        <v>126</v>
      </c>
      <c r="C35" s="76" t="s">
        <v>52</v>
      </c>
    </row>
    <row r="36" spans="1:3" ht="22.5">
      <c r="A36" s="169"/>
      <c r="B36" s="76" t="s">
        <v>127</v>
      </c>
      <c r="C36" s="76" t="s">
        <v>167</v>
      </c>
    </row>
    <row r="37" spans="1:3" ht="22.5">
      <c r="A37" s="169"/>
      <c r="B37" s="76" t="s">
        <v>14</v>
      </c>
      <c r="C37" s="76" t="s">
        <v>129</v>
      </c>
    </row>
    <row r="38" spans="1:3" ht="45">
      <c r="A38" s="169"/>
      <c r="B38" s="76" t="s">
        <v>16</v>
      </c>
      <c r="C38" s="76" t="s">
        <v>168</v>
      </c>
    </row>
    <row r="39" spans="1:3" ht="67.5">
      <c r="A39" s="169"/>
      <c r="B39" s="76" t="s">
        <v>131</v>
      </c>
      <c r="C39" s="76" t="s">
        <v>132</v>
      </c>
    </row>
    <row r="40" spans="1:3" ht="22.5">
      <c r="A40" s="169" t="s">
        <v>133</v>
      </c>
      <c r="B40" s="77" t="s">
        <v>21</v>
      </c>
      <c r="C40" s="77" t="s">
        <v>134</v>
      </c>
    </row>
    <row r="41" spans="1:3" ht="45">
      <c r="A41" s="169"/>
      <c r="B41" s="76" t="s">
        <v>23</v>
      </c>
      <c r="C41" s="76" t="s">
        <v>135</v>
      </c>
    </row>
    <row r="42" spans="1:3" ht="22.5">
      <c r="A42" s="169" t="s">
        <v>28</v>
      </c>
      <c r="B42" s="76" t="s">
        <v>29</v>
      </c>
      <c r="C42" s="76" t="s">
        <v>30</v>
      </c>
    </row>
    <row r="43" spans="1:3" ht="22.5">
      <c r="A43" s="169"/>
      <c r="B43" s="76" t="s">
        <v>31</v>
      </c>
      <c r="C43" s="76" t="s">
        <v>53</v>
      </c>
    </row>
    <row r="44" spans="1:3" ht="22.5">
      <c r="A44" s="169"/>
      <c r="B44" s="76" t="s">
        <v>33</v>
      </c>
      <c r="C44" s="76" t="s">
        <v>169</v>
      </c>
    </row>
    <row r="45" spans="1:3" ht="22.5">
      <c r="A45" s="169"/>
      <c r="B45" s="76" t="s">
        <v>35</v>
      </c>
      <c r="C45" s="76" t="s">
        <v>170</v>
      </c>
    </row>
    <row r="46" spans="1:3" ht="22.5">
      <c r="A46" s="169"/>
      <c r="B46" s="76" t="s">
        <v>37</v>
      </c>
      <c r="C46" s="76" t="s">
        <v>171</v>
      </c>
    </row>
    <row r="47" spans="1:3" ht="45">
      <c r="A47" s="169"/>
      <c r="B47" s="76" t="s">
        <v>39</v>
      </c>
      <c r="C47" s="76" t="s">
        <v>172</v>
      </c>
    </row>
    <row r="48" spans="1:3" ht="22.5">
      <c r="A48" s="169"/>
      <c r="B48" s="76" t="s">
        <v>41</v>
      </c>
      <c r="C48" s="76" t="s">
        <v>173</v>
      </c>
    </row>
    <row r="49" spans="1:3" ht="22.5">
      <c r="A49" s="169"/>
      <c r="B49" s="76" t="s">
        <v>43</v>
      </c>
      <c r="C49" s="76" t="s">
        <v>174</v>
      </c>
    </row>
    <row r="50" spans="1:3" ht="22.5">
      <c r="A50" s="169"/>
      <c r="B50" s="76" t="s">
        <v>45</v>
      </c>
      <c r="C50" s="76" t="s">
        <v>175</v>
      </c>
    </row>
    <row r="51" spans="1:3" ht="22.5">
      <c r="A51" s="169"/>
      <c r="B51" s="76" t="s">
        <v>47</v>
      </c>
      <c r="C51" s="76" t="s">
        <v>176</v>
      </c>
    </row>
    <row r="52" spans="1:3" ht="22.5">
      <c r="A52" s="169"/>
      <c r="B52" s="76" t="s">
        <v>49</v>
      </c>
      <c r="C52" s="76" t="s">
        <v>177</v>
      </c>
    </row>
    <row r="53" spans="1:3" ht="22.5">
      <c r="A53" s="169" t="s">
        <v>51</v>
      </c>
      <c r="B53" s="78" t="s">
        <v>29</v>
      </c>
      <c r="C53" s="78" t="s">
        <v>52</v>
      </c>
    </row>
    <row r="54" spans="1:3" ht="22.5">
      <c r="A54" s="169"/>
      <c r="B54" s="78" t="s">
        <v>31</v>
      </c>
      <c r="C54" s="78" t="s">
        <v>53</v>
      </c>
    </row>
    <row r="55" spans="1:3" ht="22.5">
      <c r="A55" s="169"/>
      <c r="B55" s="78" t="s">
        <v>33</v>
      </c>
      <c r="C55" s="78" t="s">
        <v>169</v>
      </c>
    </row>
    <row r="56" spans="1:3" ht="22.5">
      <c r="A56" s="169"/>
      <c r="B56" s="78" t="s">
        <v>35</v>
      </c>
      <c r="C56" s="78" t="s">
        <v>170</v>
      </c>
    </row>
    <row r="57" spans="1:3" ht="22.5">
      <c r="A57" s="169"/>
      <c r="B57" s="78" t="s">
        <v>54</v>
      </c>
      <c r="C57" s="78" t="s">
        <v>55</v>
      </c>
    </row>
    <row r="58" spans="1:3" ht="22.5">
      <c r="A58" s="169"/>
      <c r="B58" s="78" t="s">
        <v>56</v>
      </c>
      <c r="C58" s="78" t="s">
        <v>178</v>
      </c>
    </row>
    <row r="59" spans="1:3" ht="22.5">
      <c r="A59" s="169"/>
      <c r="B59" s="78" t="s">
        <v>58</v>
      </c>
      <c r="C59" s="78" t="s">
        <v>179</v>
      </c>
    </row>
    <row r="60" spans="1:3" ht="22.5">
      <c r="A60" s="169"/>
      <c r="B60" s="78" t="s">
        <v>60</v>
      </c>
      <c r="C60" s="78" t="s">
        <v>180</v>
      </c>
    </row>
    <row r="61" spans="1:3" ht="22.5">
      <c r="A61" s="169"/>
      <c r="B61" s="78" t="s">
        <v>62</v>
      </c>
      <c r="C61" s="78" t="s">
        <v>181</v>
      </c>
    </row>
    <row r="62" spans="1:3" ht="22.5">
      <c r="A62" s="169" t="s">
        <v>64</v>
      </c>
      <c r="B62" s="78" t="s">
        <v>31</v>
      </c>
      <c r="C62" s="78" t="s">
        <v>53</v>
      </c>
    </row>
    <row r="63" spans="1:3" ht="22.5">
      <c r="A63" s="169"/>
      <c r="B63" s="78" t="s">
        <v>35</v>
      </c>
      <c r="C63" s="78" t="s">
        <v>170</v>
      </c>
    </row>
    <row r="64" spans="1:3" ht="22.5">
      <c r="A64" s="169"/>
      <c r="B64" s="78" t="s">
        <v>65</v>
      </c>
      <c r="C64" s="78" t="s">
        <v>55</v>
      </c>
    </row>
    <row r="65" spans="1:3" ht="67.5">
      <c r="A65" s="169"/>
      <c r="B65" s="78" t="s">
        <v>67</v>
      </c>
      <c r="C65" s="78" t="s">
        <v>182</v>
      </c>
    </row>
    <row r="66" spans="1:3" ht="22.5">
      <c r="A66" s="169"/>
      <c r="B66" s="78" t="s">
        <v>75</v>
      </c>
      <c r="C66" s="78" t="s">
        <v>183</v>
      </c>
    </row>
    <row r="67" spans="1:3" ht="22.5">
      <c r="A67" s="169"/>
      <c r="B67" s="78" t="s">
        <v>71</v>
      </c>
      <c r="C67" s="78" t="s">
        <v>178</v>
      </c>
    </row>
    <row r="68" spans="1:3" ht="67.5">
      <c r="A68" s="169"/>
      <c r="B68" s="78" t="s">
        <v>73</v>
      </c>
      <c r="C68" s="78" t="s">
        <v>184</v>
      </c>
    </row>
    <row r="69" spans="1:3" ht="22.5">
      <c r="A69" s="169"/>
      <c r="B69" s="78" t="s">
        <v>75</v>
      </c>
      <c r="C69" s="78" t="s">
        <v>185</v>
      </c>
    </row>
    <row r="70" spans="1:3" ht="22.5">
      <c r="A70" s="169"/>
      <c r="B70" s="78" t="s">
        <v>77</v>
      </c>
      <c r="C70" s="78" t="s">
        <v>186</v>
      </c>
    </row>
    <row r="71" spans="1:3" ht="22.5">
      <c r="A71" s="169"/>
      <c r="B71" s="78" t="s">
        <v>79</v>
      </c>
      <c r="C71" s="78" t="s">
        <v>180</v>
      </c>
    </row>
    <row r="72" spans="1:3" ht="22.5">
      <c r="A72" s="169" t="s">
        <v>136</v>
      </c>
      <c r="B72" s="78" t="s">
        <v>137</v>
      </c>
      <c r="C72" s="78" t="s">
        <v>187</v>
      </c>
    </row>
    <row r="73" spans="1:3" ht="18" customHeight="1">
      <c r="A73" s="169"/>
      <c r="B73" s="78" t="s">
        <v>139</v>
      </c>
      <c r="C73" s="78" t="s">
        <v>11</v>
      </c>
    </row>
    <row r="74" spans="1:3" ht="22.5">
      <c r="A74" s="169"/>
      <c r="B74" s="78" t="s">
        <v>141</v>
      </c>
      <c r="C74" s="78" t="s">
        <v>13</v>
      </c>
    </row>
  </sheetData>
  <sheetProtection/>
  <mergeCells count="14">
    <mergeCell ref="A53:A61"/>
    <mergeCell ref="A62:A71"/>
    <mergeCell ref="A72:A74"/>
    <mergeCell ref="A1:C1"/>
    <mergeCell ref="A40:A41"/>
    <mergeCell ref="A42:A52"/>
    <mergeCell ref="A16:A29"/>
    <mergeCell ref="A30:A32"/>
    <mergeCell ref="A33:A34"/>
    <mergeCell ref="A13:A15"/>
    <mergeCell ref="A5:A9"/>
    <mergeCell ref="A10:A11"/>
    <mergeCell ref="A3:A4"/>
    <mergeCell ref="A35:A3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orientation="portrait" paperSize="9" scale="35" r:id="rId1"/>
  <headerFooter>
    <oddFooter>&amp;C&amp;P/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7"/>
  <sheetViews>
    <sheetView view="pageBreakPreview" zoomScale="82" zoomScaleNormal="53" zoomScaleSheetLayoutView="82" zoomScalePageLayoutView="0" workbookViewId="0" topLeftCell="A1">
      <selection activeCell="A5" sqref="A5:V5"/>
    </sheetView>
  </sheetViews>
  <sheetFormatPr defaultColWidth="9.140625" defaultRowHeight="15"/>
  <cols>
    <col min="1" max="1" width="9.140625" style="1" customWidth="1"/>
    <col min="2" max="2" width="36.7109375" style="1" customWidth="1"/>
    <col min="3" max="21" width="9.140625" style="1" customWidth="1"/>
    <col min="22" max="22" width="6.8515625" style="1" customWidth="1"/>
    <col min="23" max="23" width="9.140625" style="1" hidden="1" customWidth="1"/>
    <col min="24" max="16384" width="9.140625" style="1" customWidth="1"/>
  </cols>
  <sheetData>
    <row r="1" ht="15"/>
    <row r="2" ht="15"/>
    <row r="3" ht="16.5" customHeight="1"/>
    <row r="4" ht="15"/>
    <row r="5" spans="1:23" ht="30" customHeight="1">
      <c r="A5" s="173" t="s">
        <v>356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69"/>
    </row>
    <row r="6" spans="1:23" ht="30" customHeight="1">
      <c r="A6" s="173" t="s">
        <v>366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99"/>
      <c r="U6" s="99"/>
      <c r="V6" s="99"/>
      <c r="W6" s="69"/>
    </row>
    <row r="7" spans="1:23" ht="33.75" customHeight="1">
      <c r="A7" s="173" t="s">
        <v>188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sheetProtection/>
  <mergeCells count="3">
    <mergeCell ref="A7:W7"/>
    <mergeCell ref="A5:V5"/>
    <mergeCell ref="A6:S6"/>
  </mergeCells>
  <printOptions horizontalCentered="1"/>
  <pageMargins left="0.5118110236220472" right="0.5118110236220472" top="0.3937007874015748" bottom="0.3937007874015748" header="0.31496062992125984" footer="0.31496062992125984"/>
  <pageSetup fitToHeight="1" fitToWidth="1" orientation="landscape" paperSize="9" scale="59" r:id="rId2"/>
  <headerFoot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24" zoomScalePageLayoutView="0" workbookViewId="0" topLeftCell="A1">
      <selection activeCell="A10" sqref="A10:O10"/>
    </sheetView>
  </sheetViews>
  <sheetFormatPr defaultColWidth="9.140625" defaultRowHeight="15"/>
  <cols>
    <col min="1" max="16384" width="9.140625" style="1" customWidth="1"/>
  </cols>
  <sheetData>
    <row r="1" spans="1:15" ht="53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73" t="s">
        <v>356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3.25" customHeight="1">
      <c r="A3" s="173" t="s">
        <v>366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7.25" customHeight="1">
      <c r="A4" s="177" t="s">
        <v>189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7.2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6" ht="292.5" customHeight="1">
      <c r="A6" s="176" t="s">
        <v>392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68"/>
    </row>
    <row r="10" spans="1:15" ht="409.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ht="15">
      <c r="A11"/>
    </row>
    <row r="12" ht="15">
      <c r="A12" s="167"/>
    </row>
  </sheetData>
  <sheetProtection/>
  <mergeCells count="5">
    <mergeCell ref="A2:O2"/>
    <mergeCell ref="A3:O3"/>
    <mergeCell ref="A10:O10"/>
    <mergeCell ref="A6:O6"/>
    <mergeCell ref="A4:O4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scale="95" r:id="rId2"/>
  <headerFoot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4"/>
  <sheetViews>
    <sheetView zoomScale="59" zoomScaleNormal="59" zoomScaleSheetLayoutView="59" zoomScalePageLayoutView="0" workbookViewId="0" topLeftCell="A1">
      <selection activeCell="E10" sqref="E10:E11"/>
    </sheetView>
  </sheetViews>
  <sheetFormatPr defaultColWidth="9.140625" defaultRowHeight="15"/>
  <cols>
    <col min="1" max="1" width="45.8515625" style="143" customWidth="1"/>
    <col min="2" max="3" width="9.8515625" style="111" customWidth="1"/>
    <col min="4" max="4" width="45.57421875" style="110" customWidth="1"/>
    <col min="5" max="5" width="42.421875" style="112" customWidth="1"/>
    <col min="6" max="6" width="49.140625" style="121" customWidth="1"/>
    <col min="7" max="7" width="44.421875" style="121" customWidth="1"/>
    <col min="8" max="8" width="15.140625" style="126" bestFit="1" customWidth="1"/>
    <col min="9" max="9" width="30.8515625" style="133" customWidth="1"/>
    <col min="10" max="16384" width="9.140625" style="110" customWidth="1"/>
  </cols>
  <sheetData>
    <row r="1" ht="15.75"/>
    <row r="2" ht="15.75"/>
    <row r="3" ht="15.75"/>
    <row r="4" ht="22.5" customHeight="1"/>
    <row r="5" spans="1:9" ht="22.5" customHeight="1">
      <c r="A5" s="144" t="str">
        <f>'1.1 Mapa Estratégico'!A5:V5</f>
        <v>CAU/MT</v>
      </c>
      <c r="B5" s="114"/>
      <c r="C5" s="114"/>
      <c r="D5" s="113"/>
      <c r="E5" s="115"/>
      <c r="F5" s="115"/>
      <c r="G5" s="115"/>
      <c r="H5" s="127"/>
      <c r="I5" s="134"/>
    </row>
    <row r="6" spans="1:9" ht="22.5" customHeight="1">
      <c r="A6" s="144" t="s">
        <v>198</v>
      </c>
      <c r="B6" s="114"/>
      <c r="C6" s="114"/>
      <c r="D6" s="113"/>
      <c r="E6" s="115"/>
      <c r="F6" s="115"/>
      <c r="G6" s="115"/>
      <c r="H6" s="127"/>
      <c r="I6" s="134"/>
    </row>
    <row r="7" spans="1:9" ht="28.5" customHeight="1">
      <c r="A7" s="144" t="s">
        <v>199</v>
      </c>
      <c r="B7" s="113"/>
      <c r="C7" s="113"/>
      <c r="D7" s="113"/>
      <c r="E7" s="115"/>
      <c r="F7" s="115"/>
      <c r="G7" s="115"/>
      <c r="H7" s="127"/>
      <c r="I7" s="134"/>
    </row>
    <row r="8" spans="2:9" ht="15.75" thickBot="1">
      <c r="B8" s="191"/>
      <c r="C8" s="191"/>
      <c r="D8" s="191"/>
      <c r="E8" s="191"/>
      <c r="F8" s="191"/>
      <c r="G8" s="191"/>
      <c r="H8" s="191"/>
      <c r="I8" s="191"/>
    </row>
    <row r="9" spans="2:9" ht="33" customHeight="1" thickBot="1">
      <c r="B9" s="116"/>
      <c r="C9" s="116"/>
      <c r="D9" s="116"/>
      <c r="E9" s="116"/>
      <c r="F9" s="192" t="s">
        <v>200</v>
      </c>
      <c r="G9" s="193"/>
      <c r="H9" s="193"/>
      <c r="I9" s="117" t="s">
        <v>201</v>
      </c>
    </row>
    <row r="10" spans="1:9" ht="49.5" customHeight="1">
      <c r="A10" s="194" t="s">
        <v>202</v>
      </c>
      <c r="B10" s="194" t="s">
        <v>203</v>
      </c>
      <c r="C10" s="194" t="s">
        <v>33</v>
      </c>
      <c r="D10" s="196" t="s">
        <v>35</v>
      </c>
      <c r="E10" s="197" t="s">
        <v>39</v>
      </c>
      <c r="F10" s="199" t="s">
        <v>204</v>
      </c>
      <c r="G10" s="199" t="s">
        <v>205</v>
      </c>
      <c r="H10" s="200" t="s">
        <v>206</v>
      </c>
      <c r="I10" s="202" t="s">
        <v>207</v>
      </c>
    </row>
    <row r="11" spans="1:9" ht="48.75" customHeight="1">
      <c r="A11" s="195"/>
      <c r="B11" s="195"/>
      <c r="C11" s="195"/>
      <c r="D11" s="196"/>
      <c r="E11" s="198"/>
      <c r="F11" s="195"/>
      <c r="G11" s="195"/>
      <c r="H11" s="201"/>
      <c r="I11" s="203"/>
    </row>
    <row r="12" spans="1:9" ht="180">
      <c r="A12" s="119" t="s">
        <v>303</v>
      </c>
      <c r="B12" s="119" t="s">
        <v>304</v>
      </c>
      <c r="C12" s="132"/>
      <c r="D12" s="118" t="s">
        <v>315</v>
      </c>
      <c r="E12" s="120" t="s">
        <v>194</v>
      </c>
      <c r="F12" s="124" t="s">
        <v>343</v>
      </c>
      <c r="G12" s="124" t="s">
        <v>357</v>
      </c>
      <c r="H12" s="128">
        <v>0.2924</v>
      </c>
      <c r="I12" s="135">
        <v>94657</v>
      </c>
    </row>
    <row r="13" spans="1:9" ht="55.5" customHeight="1">
      <c r="A13" s="119" t="s">
        <v>303</v>
      </c>
      <c r="B13" s="119" t="s">
        <v>305</v>
      </c>
      <c r="C13" s="132"/>
      <c r="D13" s="118" t="s">
        <v>359</v>
      </c>
      <c r="E13" s="120" t="s">
        <v>360</v>
      </c>
      <c r="F13" s="124" t="s">
        <v>367</v>
      </c>
      <c r="G13" s="124" t="s">
        <v>365</v>
      </c>
      <c r="H13" s="128">
        <v>0</v>
      </c>
      <c r="I13" s="135">
        <v>10000</v>
      </c>
    </row>
    <row r="14" spans="1:9" ht="165">
      <c r="A14" s="62" t="s">
        <v>306</v>
      </c>
      <c r="B14" s="62" t="s">
        <v>304</v>
      </c>
      <c r="C14" s="120"/>
      <c r="D14" s="63" t="s">
        <v>316</v>
      </c>
      <c r="E14" s="120" t="s">
        <v>195</v>
      </c>
      <c r="F14" s="124" t="s">
        <v>344</v>
      </c>
      <c r="G14" s="124" t="s">
        <v>361</v>
      </c>
      <c r="H14" s="128">
        <v>0.3185</v>
      </c>
      <c r="I14" s="135">
        <v>82988</v>
      </c>
    </row>
    <row r="15" spans="1:9" ht="30">
      <c r="A15" s="130" t="s">
        <v>306</v>
      </c>
      <c r="B15" s="130" t="s">
        <v>305</v>
      </c>
      <c r="C15" s="148"/>
      <c r="D15" s="137" t="s">
        <v>317</v>
      </c>
      <c r="E15" s="148" t="s">
        <v>196</v>
      </c>
      <c r="F15" s="138" t="s">
        <v>333</v>
      </c>
      <c r="G15" s="138" t="s">
        <v>368</v>
      </c>
      <c r="H15" s="128">
        <v>0</v>
      </c>
      <c r="I15" s="135">
        <v>90000</v>
      </c>
    </row>
    <row r="16" spans="1:9" ht="84">
      <c r="A16" s="158" t="s">
        <v>369</v>
      </c>
      <c r="B16" s="158" t="s">
        <v>305</v>
      </c>
      <c r="C16" s="158"/>
      <c r="D16" s="164" t="s">
        <v>370</v>
      </c>
      <c r="E16" s="165" t="s">
        <v>371</v>
      </c>
      <c r="F16" s="165" t="s">
        <v>391</v>
      </c>
      <c r="G16" s="124" t="s">
        <v>365</v>
      </c>
      <c r="H16" s="128">
        <v>0</v>
      </c>
      <c r="I16" s="135">
        <v>17500</v>
      </c>
    </row>
    <row r="17" spans="1:9" ht="165">
      <c r="A17" s="159" t="s">
        <v>369</v>
      </c>
      <c r="B17" s="160" t="s">
        <v>304</v>
      </c>
      <c r="C17" s="161"/>
      <c r="D17" s="162" t="s">
        <v>372</v>
      </c>
      <c r="E17" s="162" t="s">
        <v>373</v>
      </c>
      <c r="F17" s="163" t="s">
        <v>346</v>
      </c>
      <c r="G17" s="163" t="s">
        <v>363</v>
      </c>
      <c r="H17" s="128">
        <v>0.28</v>
      </c>
      <c r="I17" s="135">
        <v>104495</v>
      </c>
    </row>
    <row r="18" spans="1:9" ht="195">
      <c r="A18" s="181" t="s">
        <v>307</v>
      </c>
      <c r="B18" s="142" t="s">
        <v>304</v>
      </c>
      <c r="C18" s="120"/>
      <c r="D18" s="140" t="s">
        <v>318</v>
      </c>
      <c r="E18" s="120" t="s">
        <v>196</v>
      </c>
      <c r="F18" s="124" t="s">
        <v>345</v>
      </c>
      <c r="G18" s="124" t="s">
        <v>362</v>
      </c>
      <c r="H18" s="128"/>
      <c r="I18" s="135">
        <v>2440413</v>
      </c>
    </row>
    <row r="19" spans="1:9" ht="186.75" customHeight="1">
      <c r="A19" s="182"/>
      <c r="B19" s="62" t="s">
        <v>304</v>
      </c>
      <c r="C19" s="120"/>
      <c r="D19" s="137" t="s">
        <v>319</v>
      </c>
      <c r="E19" s="120" t="s">
        <v>209</v>
      </c>
      <c r="F19" s="124" t="s">
        <v>346</v>
      </c>
      <c r="G19" s="124" t="s">
        <v>363</v>
      </c>
      <c r="H19" s="128"/>
      <c r="I19" s="135">
        <v>117269</v>
      </c>
    </row>
    <row r="20" spans="1:9" ht="21">
      <c r="A20" s="183"/>
      <c r="B20" s="147" t="s">
        <v>305</v>
      </c>
      <c r="C20" s="120"/>
      <c r="D20" s="154" t="s">
        <v>382</v>
      </c>
      <c r="E20" s="155" t="s">
        <v>383</v>
      </c>
      <c r="F20" s="120"/>
      <c r="G20" s="120"/>
      <c r="H20" s="156"/>
      <c r="I20" s="135">
        <v>85421</v>
      </c>
    </row>
    <row r="21" spans="1:9" ht="180">
      <c r="A21" s="62" t="s">
        <v>309</v>
      </c>
      <c r="B21" s="62" t="s">
        <v>304</v>
      </c>
      <c r="C21" s="120"/>
      <c r="D21" s="63" t="s">
        <v>320</v>
      </c>
      <c r="E21" s="120" t="s">
        <v>191</v>
      </c>
      <c r="F21" s="124" t="s">
        <v>346</v>
      </c>
      <c r="G21" s="124" t="s">
        <v>364</v>
      </c>
      <c r="H21" s="128"/>
      <c r="I21" s="135">
        <v>231147</v>
      </c>
    </row>
    <row r="22" spans="1:9" ht="165">
      <c r="A22" s="62" t="s">
        <v>309</v>
      </c>
      <c r="B22" s="62" t="s">
        <v>304</v>
      </c>
      <c r="C22" s="120"/>
      <c r="D22" s="63" t="s">
        <v>321</v>
      </c>
      <c r="E22" s="120" t="s">
        <v>191</v>
      </c>
      <c r="F22" s="124" t="s">
        <v>346</v>
      </c>
      <c r="G22" s="124" t="s">
        <v>348</v>
      </c>
      <c r="H22" s="128"/>
      <c r="I22" s="135">
        <v>257318</v>
      </c>
    </row>
    <row r="23" spans="1:9" ht="180">
      <c r="A23" s="62" t="s">
        <v>309</v>
      </c>
      <c r="B23" s="62" t="s">
        <v>305</v>
      </c>
      <c r="C23" s="120"/>
      <c r="D23" s="63" t="s">
        <v>322</v>
      </c>
      <c r="E23" s="120" t="s">
        <v>191</v>
      </c>
      <c r="F23" s="124" t="s">
        <v>347</v>
      </c>
      <c r="G23" s="124" t="s">
        <v>364</v>
      </c>
      <c r="H23" s="128"/>
      <c r="I23" s="135">
        <v>70018</v>
      </c>
    </row>
    <row r="24" spans="1:9" ht="165">
      <c r="A24" s="62" t="s">
        <v>310</v>
      </c>
      <c r="B24" s="62" t="s">
        <v>304</v>
      </c>
      <c r="C24" s="120"/>
      <c r="D24" s="63" t="s">
        <v>323</v>
      </c>
      <c r="E24" s="120" t="s">
        <v>209</v>
      </c>
      <c r="F24" s="124" t="s">
        <v>346</v>
      </c>
      <c r="G24" s="124" t="s">
        <v>354</v>
      </c>
      <c r="H24" s="128"/>
      <c r="I24" s="135">
        <v>80855</v>
      </c>
    </row>
    <row r="25" spans="1:9" ht="45">
      <c r="A25" s="62" t="s">
        <v>311</v>
      </c>
      <c r="B25" s="62" t="s">
        <v>304</v>
      </c>
      <c r="C25" s="120"/>
      <c r="D25" s="63" t="s">
        <v>324</v>
      </c>
      <c r="E25" s="120" t="s">
        <v>196</v>
      </c>
      <c r="F25" s="124" t="s">
        <v>334</v>
      </c>
      <c r="G25" s="124" t="s">
        <v>349</v>
      </c>
      <c r="H25" s="128">
        <v>0.6849</v>
      </c>
      <c r="I25" s="135">
        <v>15500</v>
      </c>
    </row>
    <row r="26" spans="1:9" ht="60">
      <c r="A26" s="178" t="s">
        <v>374</v>
      </c>
      <c r="B26" s="62" t="s">
        <v>304</v>
      </c>
      <c r="C26" s="120"/>
      <c r="D26" s="63" t="s">
        <v>324</v>
      </c>
      <c r="E26" s="120" t="s">
        <v>193</v>
      </c>
      <c r="F26" s="124" t="s">
        <v>335</v>
      </c>
      <c r="G26" s="124" t="s">
        <v>350</v>
      </c>
      <c r="H26" s="128">
        <v>0.5314</v>
      </c>
      <c r="I26" s="135">
        <v>26500</v>
      </c>
    </row>
    <row r="27" spans="1:9" ht="75">
      <c r="A27" s="190"/>
      <c r="B27" s="62" t="s">
        <v>305</v>
      </c>
      <c r="C27" s="120"/>
      <c r="D27" s="63" t="s">
        <v>325</v>
      </c>
      <c r="E27" s="120" t="s">
        <v>193</v>
      </c>
      <c r="F27" s="124" t="s">
        <v>336</v>
      </c>
      <c r="G27" s="124" t="s">
        <v>365</v>
      </c>
      <c r="H27" s="128">
        <v>0</v>
      </c>
      <c r="I27" s="135">
        <v>7500</v>
      </c>
    </row>
    <row r="28" spans="1:9" ht="21">
      <c r="A28" s="190"/>
      <c r="B28" s="62"/>
      <c r="C28" s="120"/>
      <c r="D28" s="63" t="s">
        <v>375</v>
      </c>
      <c r="E28" s="120"/>
      <c r="F28" s="124"/>
      <c r="G28" s="124"/>
      <c r="H28" s="128">
        <v>0</v>
      </c>
      <c r="I28" s="135">
        <v>8000</v>
      </c>
    </row>
    <row r="29" spans="1:9" ht="45">
      <c r="A29" s="190"/>
      <c r="B29" s="62" t="s">
        <v>305</v>
      </c>
      <c r="C29" s="120"/>
      <c r="D29" s="63" t="s">
        <v>326</v>
      </c>
      <c r="E29" s="120" t="s">
        <v>193</v>
      </c>
      <c r="F29" s="124" t="s">
        <v>337</v>
      </c>
      <c r="G29" s="124" t="s">
        <v>365</v>
      </c>
      <c r="H29" s="128">
        <v>0</v>
      </c>
      <c r="I29" s="135">
        <v>9000</v>
      </c>
    </row>
    <row r="30" spans="1:9" ht="55.5" customHeight="1">
      <c r="A30" s="180" t="s">
        <v>376</v>
      </c>
      <c r="B30" s="79" t="s">
        <v>305</v>
      </c>
      <c r="C30" s="120"/>
      <c r="D30" s="63" t="s">
        <v>324</v>
      </c>
      <c r="E30" s="108" t="s">
        <v>191</v>
      </c>
      <c r="F30" s="124" t="s">
        <v>335</v>
      </c>
      <c r="G30" s="124" t="s">
        <v>350</v>
      </c>
      <c r="H30" s="128">
        <v>0.1193</v>
      </c>
      <c r="I30" s="135">
        <v>20500</v>
      </c>
    </row>
    <row r="31" spans="1:9" ht="55.5" customHeight="1">
      <c r="A31" s="180"/>
      <c r="B31" s="79" t="s">
        <v>305</v>
      </c>
      <c r="C31" s="120"/>
      <c r="D31" s="63" t="s">
        <v>377</v>
      </c>
      <c r="E31" s="108" t="s">
        <v>191</v>
      </c>
      <c r="F31" s="124" t="s">
        <v>339</v>
      </c>
      <c r="G31" s="124" t="s">
        <v>365</v>
      </c>
      <c r="H31" s="128">
        <v>0</v>
      </c>
      <c r="I31" s="135">
        <v>10000</v>
      </c>
    </row>
    <row r="32" spans="1:9" ht="90" customHeight="1">
      <c r="A32" s="180"/>
      <c r="B32" s="79" t="s">
        <v>305</v>
      </c>
      <c r="C32" s="120"/>
      <c r="D32" s="63" t="s">
        <v>358</v>
      </c>
      <c r="E32" s="108" t="s">
        <v>191</v>
      </c>
      <c r="F32" s="124" t="s">
        <v>339</v>
      </c>
      <c r="G32" s="124" t="s">
        <v>365</v>
      </c>
      <c r="H32" s="128">
        <v>0</v>
      </c>
      <c r="I32" s="135">
        <v>15000</v>
      </c>
    </row>
    <row r="33" spans="1:9" ht="45">
      <c r="A33" s="178" t="s">
        <v>312</v>
      </c>
      <c r="B33" s="62" t="s">
        <v>304</v>
      </c>
      <c r="C33" s="120"/>
      <c r="D33" s="63" t="s">
        <v>324</v>
      </c>
      <c r="E33" s="120" t="s">
        <v>195</v>
      </c>
      <c r="F33" s="124" t="s">
        <v>338</v>
      </c>
      <c r="G33" s="124" t="s">
        <v>349</v>
      </c>
      <c r="H33" s="128">
        <v>0.473</v>
      </c>
      <c r="I33" s="135">
        <v>26000</v>
      </c>
    </row>
    <row r="34" spans="1:9" ht="135">
      <c r="A34" s="179"/>
      <c r="B34" s="62" t="s">
        <v>305</v>
      </c>
      <c r="C34" s="120"/>
      <c r="D34" s="63" t="s">
        <v>327</v>
      </c>
      <c r="E34" s="120" t="s">
        <v>195</v>
      </c>
      <c r="F34" s="124" t="s">
        <v>347</v>
      </c>
      <c r="G34" s="124" t="s">
        <v>349</v>
      </c>
      <c r="H34" s="128">
        <v>0</v>
      </c>
      <c r="I34" s="135">
        <v>10000</v>
      </c>
    </row>
    <row r="35" spans="1:9" ht="75">
      <c r="A35" s="187" t="s">
        <v>308</v>
      </c>
      <c r="B35" s="79" t="s">
        <v>304</v>
      </c>
      <c r="C35" s="120"/>
      <c r="D35" s="63" t="s">
        <v>328</v>
      </c>
      <c r="E35" s="108" t="s">
        <v>190</v>
      </c>
      <c r="F35" s="124" t="s">
        <v>340</v>
      </c>
      <c r="G35" s="124" t="s">
        <v>351</v>
      </c>
      <c r="H35" s="128">
        <v>0.1521</v>
      </c>
      <c r="I35" s="135">
        <v>62649</v>
      </c>
    </row>
    <row r="36" spans="1:9" ht="60">
      <c r="A36" s="188"/>
      <c r="B36" s="146" t="s">
        <v>304</v>
      </c>
      <c r="C36" s="148"/>
      <c r="D36" s="137" t="s">
        <v>329</v>
      </c>
      <c r="E36" s="131" t="s">
        <v>210</v>
      </c>
      <c r="F36" s="124" t="s">
        <v>341</v>
      </c>
      <c r="G36" s="124" t="s">
        <v>352</v>
      </c>
      <c r="H36" s="128">
        <v>0.4427</v>
      </c>
      <c r="I36" s="135">
        <v>30000</v>
      </c>
    </row>
    <row r="37" spans="1:9" ht="75">
      <c r="A37" s="188"/>
      <c r="B37" s="152" t="s">
        <v>305</v>
      </c>
      <c r="C37" s="152"/>
      <c r="D37" s="153" t="s">
        <v>378</v>
      </c>
      <c r="E37" s="153" t="s">
        <v>379</v>
      </c>
      <c r="F37" s="124" t="s">
        <v>385</v>
      </c>
      <c r="G37" s="124" t="s">
        <v>388</v>
      </c>
      <c r="H37" s="128">
        <v>0.9934</v>
      </c>
      <c r="I37" s="135">
        <v>39778</v>
      </c>
    </row>
    <row r="38" spans="1:9" ht="90">
      <c r="A38" s="188"/>
      <c r="B38" s="152" t="s">
        <v>305</v>
      </c>
      <c r="C38" s="152"/>
      <c r="D38" s="153" t="s">
        <v>384</v>
      </c>
      <c r="E38" s="153" t="s">
        <v>379</v>
      </c>
      <c r="F38" s="124" t="s">
        <v>386</v>
      </c>
      <c r="G38" s="124" t="s">
        <v>387</v>
      </c>
      <c r="H38" s="128">
        <v>0.9891</v>
      </c>
      <c r="I38" s="135">
        <v>15000</v>
      </c>
    </row>
    <row r="39" spans="1:9" ht="105">
      <c r="A39" s="188"/>
      <c r="B39" s="152" t="s">
        <v>305</v>
      </c>
      <c r="C39" s="152"/>
      <c r="D39" s="153" t="s">
        <v>380</v>
      </c>
      <c r="E39" s="153" t="s">
        <v>381</v>
      </c>
      <c r="F39" s="124" t="s">
        <v>389</v>
      </c>
      <c r="G39" s="124" t="s">
        <v>390</v>
      </c>
      <c r="H39" s="128">
        <v>0.3334</v>
      </c>
      <c r="I39" s="135">
        <v>133152</v>
      </c>
    </row>
    <row r="40" spans="1:9" ht="15.75">
      <c r="A40" s="189"/>
      <c r="B40" s="150" t="s">
        <v>304</v>
      </c>
      <c r="C40" s="149"/>
      <c r="D40" s="151" t="s">
        <v>330</v>
      </c>
      <c r="E40" s="149" t="s">
        <v>197</v>
      </c>
      <c r="F40" s="124" t="s">
        <v>342</v>
      </c>
      <c r="G40" s="124" t="s">
        <v>365</v>
      </c>
      <c r="H40" s="128">
        <v>0</v>
      </c>
      <c r="I40" s="135">
        <v>44000</v>
      </c>
    </row>
    <row r="41" spans="1:9" ht="165">
      <c r="A41" s="108" t="s">
        <v>313</v>
      </c>
      <c r="B41" s="79" t="s">
        <v>304</v>
      </c>
      <c r="C41" s="120"/>
      <c r="D41" s="137" t="s">
        <v>331</v>
      </c>
      <c r="E41" s="109" t="s">
        <v>196</v>
      </c>
      <c r="F41" s="138" t="s">
        <v>346</v>
      </c>
      <c r="G41" s="138" t="s">
        <v>355</v>
      </c>
      <c r="H41" s="139"/>
      <c r="I41" s="157">
        <v>44794</v>
      </c>
    </row>
    <row r="42" spans="1:9" ht="165">
      <c r="A42" s="108" t="s">
        <v>314</v>
      </c>
      <c r="B42" s="79" t="s">
        <v>304</v>
      </c>
      <c r="C42" s="120"/>
      <c r="D42" s="63" t="s">
        <v>332</v>
      </c>
      <c r="E42" s="108" t="s">
        <v>192</v>
      </c>
      <c r="F42" s="124" t="s">
        <v>346</v>
      </c>
      <c r="G42" s="124" t="s">
        <v>353</v>
      </c>
      <c r="H42" s="128"/>
      <c r="I42" s="135">
        <v>72997</v>
      </c>
    </row>
    <row r="43" spans="1:9" ht="36.75" customHeight="1">
      <c r="A43" s="184"/>
      <c r="B43" s="185"/>
      <c r="C43" s="185"/>
      <c r="D43" s="185"/>
      <c r="E43" s="185"/>
      <c r="F43" s="185"/>
      <c r="G43" s="185"/>
      <c r="H43" s="186"/>
      <c r="I43" s="141">
        <f>SUM(I12:I42)</f>
        <v>4272451</v>
      </c>
    </row>
    <row r="44" spans="1:9" ht="15.75">
      <c r="A44" s="145"/>
      <c r="B44" s="122"/>
      <c r="C44" s="122"/>
      <c r="D44" s="122"/>
      <c r="E44" s="123"/>
      <c r="F44" s="123"/>
      <c r="G44" s="123"/>
      <c r="H44" s="129"/>
      <c r="I44" s="136"/>
    </row>
  </sheetData>
  <sheetProtection/>
  <mergeCells count="17">
    <mergeCell ref="B8:I8"/>
    <mergeCell ref="F9:H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33:A34"/>
    <mergeCell ref="A30:A32"/>
    <mergeCell ref="A18:A20"/>
    <mergeCell ref="A43:H43"/>
    <mergeCell ref="A35:A40"/>
    <mergeCell ref="A26:A29"/>
  </mergeCells>
  <dataValidations count="1">
    <dataValidation type="list" allowBlank="1" showInputMessage="1" showErrorMessage="1" sqref="E30:E32 E35:E42">
      <formula1>'1.3 Metas Físicas e Financeiras'!#REF!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7" r:id="rId2"/>
  <headerFoot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45"/>
  <sheetViews>
    <sheetView zoomScaleSheetLayoutView="85" workbookViewId="0" topLeftCell="A1">
      <selection activeCell="A6" sqref="A6:F6"/>
    </sheetView>
  </sheetViews>
  <sheetFormatPr defaultColWidth="9.140625" defaultRowHeight="15"/>
  <cols>
    <col min="1" max="1" width="21.28125" style="2" customWidth="1"/>
    <col min="2" max="2" width="32.7109375" style="2" customWidth="1"/>
    <col min="3" max="3" width="29.8515625" style="2" customWidth="1"/>
    <col min="4" max="4" width="26.140625" style="2" customWidth="1"/>
    <col min="5" max="5" width="19.7109375" style="2" customWidth="1"/>
    <col min="6" max="6" width="18.421875" style="2" customWidth="1"/>
    <col min="7" max="16384" width="9.140625" style="2" customWidth="1"/>
  </cols>
  <sheetData>
    <row r="1" ht="15"/>
    <row r="2" ht="15"/>
    <row r="3" ht="15"/>
    <row r="4" ht="15"/>
    <row r="6" spans="1:6" ht="28.5" customHeight="1">
      <c r="A6" s="204" t="str">
        <f>'1.1 Mapa Estratégico'!A5:B5</f>
        <v>CAU/MT</v>
      </c>
      <c r="B6" s="205"/>
      <c r="C6" s="205"/>
      <c r="D6" s="205"/>
      <c r="E6" s="205"/>
      <c r="F6" s="206"/>
    </row>
    <row r="7" spans="1:6" ht="28.5" customHeight="1">
      <c r="A7" s="101" t="e">
        <f>#REF!</f>
        <v>#REF!</v>
      </c>
      <c r="B7" s="102"/>
      <c r="C7" s="102"/>
      <c r="D7" s="102"/>
      <c r="E7" s="102"/>
      <c r="F7" s="103"/>
    </row>
    <row r="8" spans="1:6" ht="26.25" customHeight="1">
      <c r="A8" s="204" t="s">
        <v>212</v>
      </c>
      <c r="B8" s="205"/>
      <c r="C8" s="205"/>
      <c r="D8" s="205"/>
      <c r="E8" s="205"/>
      <c r="F8" s="206"/>
    </row>
    <row r="9" spans="1:6" ht="26.25" customHeight="1">
      <c r="A9" s="229"/>
      <c r="B9" s="229"/>
      <c r="C9" s="229"/>
      <c r="D9" s="229"/>
      <c r="E9" s="229"/>
      <c r="F9" s="229"/>
    </row>
    <row r="10" spans="1:6" ht="33" customHeight="1">
      <c r="A10" s="32"/>
      <c r="B10" s="32"/>
      <c r="C10" s="213" t="s">
        <v>213</v>
      </c>
      <c r="D10" s="214"/>
      <c r="E10" s="214"/>
      <c r="F10" s="215"/>
    </row>
    <row r="11" spans="1:6" ht="39" customHeight="1">
      <c r="A11" s="32"/>
      <c r="B11" s="32"/>
      <c r="C11" s="232" t="s">
        <v>214</v>
      </c>
      <c r="D11" s="232" t="s">
        <v>215</v>
      </c>
      <c r="E11" s="216" t="s">
        <v>216</v>
      </c>
      <c r="F11" s="216"/>
    </row>
    <row r="12" spans="1:6" ht="30.75" customHeight="1">
      <c r="A12" s="217" t="s">
        <v>217</v>
      </c>
      <c r="B12" s="218"/>
      <c r="C12" s="233"/>
      <c r="D12" s="233"/>
      <c r="E12" s="104" t="s">
        <v>218</v>
      </c>
      <c r="F12" s="104" t="s">
        <v>219</v>
      </c>
    </row>
    <row r="13" spans="1:6" ht="24.75" customHeight="1">
      <c r="A13" s="230" t="s">
        <v>220</v>
      </c>
      <c r="B13" s="231"/>
      <c r="C13" s="87"/>
      <c r="D13" s="60"/>
      <c r="E13" s="60"/>
      <c r="F13" s="61"/>
    </row>
    <row r="14" spans="1:6" ht="24.75" customHeight="1">
      <c r="A14" s="223" t="s">
        <v>221</v>
      </c>
      <c r="B14" s="224"/>
      <c r="C14" s="86">
        <f>C15+C21+C22+C23</f>
        <v>2381919.31</v>
      </c>
      <c r="D14" s="47">
        <f>D15+D21+D22+D23</f>
        <v>855079.99</v>
      </c>
      <c r="E14" s="47">
        <f aca="true" t="shared" si="0" ref="E14:E36">D14-C14</f>
        <v>-1526839.32</v>
      </c>
      <c r="F14" s="48">
        <f>_xlfn.IFERROR(D14/C14*100,0)</f>
        <v>35.89878071898246</v>
      </c>
    </row>
    <row r="15" spans="1:6" ht="24.75" customHeight="1">
      <c r="A15" s="221" t="s">
        <v>222</v>
      </c>
      <c r="B15" s="222"/>
      <c r="C15" s="81">
        <f>C16+C20</f>
        <v>2168962.41</v>
      </c>
      <c r="D15" s="49">
        <f>D16+D20</f>
        <v>751304.55</v>
      </c>
      <c r="E15" s="49">
        <f t="shared" si="0"/>
        <v>-1417657.86</v>
      </c>
      <c r="F15" s="50">
        <f aca="true" t="shared" si="1" ref="F15:F27">_xlfn.IFERROR(D15/C15*100,0)</f>
        <v>34.63889215120145</v>
      </c>
    </row>
    <row r="16" spans="1:6" ht="24.75" customHeight="1">
      <c r="A16" s="221" t="s">
        <v>223</v>
      </c>
      <c r="B16" s="222"/>
      <c r="C16" s="81">
        <f>SUM(C17:C19)</f>
        <v>582813.5</v>
      </c>
      <c r="D16" s="49">
        <f>D17+D18+D19</f>
        <v>183889.27999999997</v>
      </c>
      <c r="E16" s="49">
        <f t="shared" si="0"/>
        <v>-398924.22000000003</v>
      </c>
      <c r="F16" s="50">
        <f t="shared" si="1"/>
        <v>31.551993905426002</v>
      </c>
    </row>
    <row r="17" spans="1:6" ht="24.75" customHeight="1">
      <c r="A17" s="225" t="s">
        <v>224</v>
      </c>
      <c r="B17" s="226"/>
      <c r="C17" s="82">
        <v>446458</v>
      </c>
      <c r="D17" s="51">
        <v>144382.52</v>
      </c>
      <c r="E17" s="51">
        <f t="shared" si="0"/>
        <v>-302075.48</v>
      </c>
      <c r="F17" s="50">
        <f t="shared" si="1"/>
        <v>32.339552656688866</v>
      </c>
    </row>
    <row r="18" spans="1:6" ht="24.75" customHeight="1">
      <c r="A18" s="225" t="s">
        <v>225</v>
      </c>
      <c r="B18" s="226"/>
      <c r="C18" s="82">
        <v>78346</v>
      </c>
      <c r="D18" s="51">
        <v>28793.83</v>
      </c>
      <c r="E18" s="51">
        <f t="shared" si="0"/>
        <v>-49552.17</v>
      </c>
      <c r="F18" s="52">
        <f t="shared" si="1"/>
        <v>36.75213795216093</v>
      </c>
    </row>
    <row r="19" spans="1:6" ht="24.75" customHeight="1">
      <c r="A19" s="225" t="s">
        <v>226</v>
      </c>
      <c r="B19" s="226"/>
      <c r="C19" s="82">
        <v>58009.5</v>
      </c>
      <c r="D19" s="51">
        <f>6473.87+4239.06</f>
        <v>10712.93</v>
      </c>
      <c r="E19" s="51">
        <f t="shared" si="0"/>
        <v>-47296.57</v>
      </c>
      <c r="F19" s="52">
        <f t="shared" si="1"/>
        <v>18.467544109154534</v>
      </c>
    </row>
    <row r="20" spans="1:6" ht="24.75" customHeight="1">
      <c r="A20" s="221" t="s">
        <v>227</v>
      </c>
      <c r="B20" s="222"/>
      <c r="C20" s="83">
        <v>1586148.9100000001</v>
      </c>
      <c r="D20" s="49">
        <v>567415.27</v>
      </c>
      <c r="E20" s="49">
        <f t="shared" si="0"/>
        <v>-1018733.6400000001</v>
      </c>
      <c r="F20" s="50">
        <f t="shared" si="1"/>
        <v>35.77313998847686</v>
      </c>
    </row>
    <row r="21" spans="1:6" ht="24.75" customHeight="1">
      <c r="A21" s="223" t="s">
        <v>228</v>
      </c>
      <c r="B21" s="224"/>
      <c r="C21" s="84">
        <v>201000</v>
      </c>
      <c r="D21" s="53">
        <v>90631.68</v>
      </c>
      <c r="E21" s="53">
        <f t="shared" si="0"/>
        <v>-110368.32</v>
      </c>
      <c r="F21" s="54">
        <f t="shared" si="1"/>
        <v>45.09038805970149</v>
      </c>
    </row>
    <row r="22" spans="1:6" ht="24.75" customHeight="1">
      <c r="A22" s="223" t="s">
        <v>229</v>
      </c>
      <c r="B22" s="224"/>
      <c r="C22" s="84">
        <v>11956.9</v>
      </c>
      <c r="D22" s="53">
        <f>6061.86+7081.9</f>
        <v>13143.759999999998</v>
      </c>
      <c r="E22" s="53">
        <f t="shared" si="0"/>
        <v>1186.8599999999988</v>
      </c>
      <c r="F22" s="54">
        <f t="shared" si="1"/>
        <v>109.92615142720939</v>
      </c>
    </row>
    <row r="23" spans="1:6" ht="24.75" customHeight="1">
      <c r="A23" s="223" t="s">
        <v>230</v>
      </c>
      <c r="B23" s="224"/>
      <c r="C23" s="84"/>
      <c r="D23" s="53"/>
      <c r="E23" s="53">
        <f t="shared" si="0"/>
        <v>0</v>
      </c>
      <c r="F23" s="54">
        <f t="shared" si="1"/>
        <v>0</v>
      </c>
    </row>
    <row r="24" spans="1:6" ht="24.75" customHeight="1">
      <c r="A24" s="207" t="s">
        <v>231</v>
      </c>
      <c r="B24" s="208"/>
      <c r="C24" s="80">
        <f>SUM(C25:C26)</f>
        <v>1890531.21</v>
      </c>
      <c r="D24" s="55">
        <f>D25+D26</f>
        <v>0</v>
      </c>
      <c r="E24" s="55">
        <f t="shared" si="0"/>
        <v>-1890531.21</v>
      </c>
      <c r="F24" s="56">
        <f t="shared" si="1"/>
        <v>0</v>
      </c>
    </row>
    <row r="25" spans="1:6" ht="39.75" customHeight="1">
      <c r="A25" s="219" t="s">
        <v>232</v>
      </c>
      <c r="B25" s="220"/>
      <c r="C25" s="85">
        <v>1890531.21</v>
      </c>
      <c r="D25" s="49"/>
      <c r="E25" s="49">
        <f t="shared" si="0"/>
        <v>-1890531.21</v>
      </c>
      <c r="F25" s="50">
        <f t="shared" si="1"/>
        <v>0</v>
      </c>
    </row>
    <row r="26" spans="1:6" ht="24.75" customHeight="1">
      <c r="A26" s="221" t="s">
        <v>233</v>
      </c>
      <c r="B26" s="222"/>
      <c r="C26" s="66">
        <v>0</v>
      </c>
      <c r="D26" s="88"/>
      <c r="E26" s="88">
        <f t="shared" si="0"/>
        <v>0</v>
      </c>
      <c r="F26" s="89">
        <f t="shared" si="1"/>
        <v>0</v>
      </c>
    </row>
    <row r="27" spans="1:6" ht="24.75" customHeight="1">
      <c r="A27" s="207" t="s">
        <v>234</v>
      </c>
      <c r="B27" s="208"/>
      <c r="C27" s="64">
        <f>C14+C24</f>
        <v>4272450.52</v>
      </c>
      <c r="D27" s="91">
        <f>D24+D14</f>
        <v>855079.99</v>
      </c>
      <c r="E27" s="91">
        <f t="shared" si="0"/>
        <v>-3417370.5299999993</v>
      </c>
      <c r="F27" s="92">
        <f t="shared" si="1"/>
        <v>20.01380673684198</v>
      </c>
    </row>
    <row r="28" spans="1:6" ht="24.75" customHeight="1">
      <c r="A28" s="207" t="s">
        <v>235</v>
      </c>
      <c r="B28" s="208"/>
      <c r="C28" s="67"/>
      <c r="D28" s="87"/>
      <c r="E28" s="87"/>
      <c r="F28" s="87"/>
    </row>
    <row r="29" spans="1:6" ht="24.75" customHeight="1">
      <c r="A29" s="223" t="s">
        <v>236</v>
      </c>
      <c r="B29" s="224"/>
      <c r="C29" s="90">
        <f>SUM(C30:C31)</f>
        <v>4009876.71</v>
      </c>
      <c r="D29" s="47">
        <f>D30+D31</f>
        <v>678125.73</v>
      </c>
      <c r="E29" s="47">
        <f t="shared" si="0"/>
        <v>-3331750.98</v>
      </c>
      <c r="F29" s="48">
        <f aca="true" t="shared" si="2" ref="F29:F36">_xlfn.IFERROR(D29/C29*100,0)</f>
        <v>16.91138603610583</v>
      </c>
    </row>
    <row r="30" spans="1:6" ht="24.75" customHeight="1">
      <c r="A30" s="221" t="s">
        <v>237</v>
      </c>
      <c r="B30" s="222"/>
      <c r="C30" s="85">
        <v>301796.85</v>
      </c>
      <c r="D30" s="57">
        <f>746965.26-623073-28481-40359</f>
        <v>55052.26000000001</v>
      </c>
      <c r="E30" s="57">
        <f t="shared" si="0"/>
        <v>-246744.58999999997</v>
      </c>
      <c r="F30" s="58">
        <f t="shared" si="2"/>
        <v>18.241495893678152</v>
      </c>
    </row>
    <row r="31" spans="1:6" ht="24.75" customHeight="1">
      <c r="A31" s="221" t="s">
        <v>238</v>
      </c>
      <c r="B31" s="222"/>
      <c r="C31" s="85">
        <v>3708079.86</v>
      </c>
      <c r="D31" s="57">
        <f>16287.03+2314.8+12815.9+10616.48+13282.01+9445.18+49323.42+74939.13+79628.95+14491.29+31585.3+10785.51+191499.05+23489.32+26433.12+27133.91+29003.07</f>
        <v>623073.47</v>
      </c>
      <c r="E31" s="57">
        <f t="shared" si="0"/>
        <v>-3085006.3899999997</v>
      </c>
      <c r="F31" s="58">
        <f t="shared" si="2"/>
        <v>16.80312974704919</v>
      </c>
    </row>
    <row r="32" spans="1:6" ht="24.75" customHeight="1">
      <c r="A32" s="223" t="s">
        <v>239</v>
      </c>
      <c r="B32" s="224"/>
      <c r="C32" s="84">
        <v>85421</v>
      </c>
      <c r="D32" s="53">
        <v>28480.62</v>
      </c>
      <c r="E32" s="53">
        <f t="shared" si="0"/>
        <v>-56940.380000000005</v>
      </c>
      <c r="F32" s="54">
        <f t="shared" si="2"/>
        <v>33.34147340817832</v>
      </c>
    </row>
    <row r="33" spans="1:6" ht="24.75" customHeight="1">
      <c r="A33" s="223" t="s">
        <v>240</v>
      </c>
      <c r="B33" s="224"/>
      <c r="C33" s="84">
        <v>133152</v>
      </c>
      <c r="D33" s="53">
        <v>40359.22</v>
      </c>
      <c r="E33" s="53">
        <f t="shared" si="0"/>
        <v>-92792.78</v>
      </c>
      <c r="F33" s="54">
        <f t="shared" si="2"/>
        <v>30.310637466955058</v>
      </c>
    </row>
    <row r="34" spans="1:6" ht="24.75" customHeight="1">
      <c r="A34" s="223" t="s">
        <v>241</v>
      </c>
      <c r="B34" s="224"/>
      <c r="C34" s="93">
        <v>44000</v>
      </c>
      <c r="D34" s="94">
        <v>0</v>
      </c>
      <c r="E34" s="94">
        <f t="shared" si="0"/>
        <v>-44000</v>
      </c>
      <c r="F34" s="95">
        <f t="shared" si="2"/>
        <v>0</v>
      </c>
    </row>
    <row r="35" spans="1:6" ht="24.75" customHeight="1">
      <c r="A35" s="207" t="s">
        <v>242</v>
      </c>
      <c r="B35" s="208"/>
      <c r="C35" s="64">
        <f>SUM(C29,C32:C34)</f>
        <v>4272449.71</v>
      </c>
      <c r="D35" s="91">
        <f>D29+D32+D33+D34</f>
        <v>746965.57</v>
      </c>
      <c r="E35" s="91">
        <f t="shared" si="0"/>
        <v>-3525484.14</v>
      </c>
      <c r="F35" s="92">
        <f t="shared" si="2"/>
        <v>17.483308656662924</v>
      </c>
    </row>
    <row r="36" spans="1:6" ht="24.75" customHeight="1">
      <c r="A36" s="227" t="s">
        <v>243</v>
      </c>
      <c r="B36" s="228"/>
      <c r="C36" s="65">
        <v>0</v>
      </c>
      <c r="D36" s="96">
        <f>D27-D35</f>
        <v>108114.42000000004</v>
      </c>
      <c r="E36" s="96">
        <f t="shared" si="0"/>
        <v>108114.42000000004</v>
      </c>
      <c r="F36" s="97">
        <f t="shared" si="2"/>
        <v>0</v>
      </c>
    </row>
    <row r="37" ht="15">
      <c r="D37" s="125"/>
    </row>
    <row r="39" spans="1:6" ht="31.5" customHeight="1">
      <c r="A39" s="207" t="s">
        <v>244</v>
      </c>
      <c r="B39" s="208"/>
      <c r="C39" s="70"/>
      <c r="D39" s="70"/>
      <c r="E39" s="70"/>
      <c r="F39" s="71"/>
    </row>
    <row r="40" spans="1:6" ht="24.75" customHeight="1">
      <c r="A40" s="209" t="s">
        <v>245</v>
      </c>
      <c r="B40" s="210"/>
      <c r="C40" s="72">
        <v>2381919</v>
      </c>
      <c r="D40" s="72">
        <v>728332.53</v>
      </c>
      <c r="E40" s="73">
        <f>C40-D40</f>
        <v>1653586.47</v>
      </c>
      <c r="F40" s="59">
        <f>_xlfn.IFERROR(D40/C40*100,0)</f>
        <v>30.577552385282626</v>
      </c>
    </row>
    <row r="41" spans="1:6" ht="28.5" customHeight="1">
      <c r="A41" s="209" t="s">
        <v>246</v>
      </c>
      <c r="B41" s="210"/>
      <c r="C41" s="72">
        <v>1890531</v>
      </c>
      <c r="D41" s="72">
        <v>9818.08</v>
      </c>
      <c r="E41" s="73">
        <f>C41+D41</f>
        <v>1900349.08</v>
      </c>
      <c r="F41" s="59">
        <f>_xlfn.IFERROR(D41/C41*100,0)</f>
        <v>0.519329225492732</v>
      </c>
    </row>
    <row r="42" spans="1:6" ht="27.75" customHeight="1">
      <c r="A42" s="211" t="s">
        <v>247</v>
      </c>
      <c r="B42" s="212"/>
      <c r="C42" s="74">
        <f>SUM(C40:C41)</f>
        <v>4272450</v>
      </c>
      <c r="D42" s="74">
        <f>SUM(D40:D41)</f>
        <v>738150.61</v>
      </c>
      <c r="E42" s="74">
        <f>SUM(E40:E41)</f>
        <v>3553935.55</v>
      </c>
      <c r="F42" s="74">
        <f>SUM(F40:F41)</f>
        <v>31.09688161077536</v>
      </c>
    </row>
    <row r="45" ht="15">
      <c r="C45" s="125"/>
    </row>
  </sheetData>
  <sheetProtection/>
  <mergeCells count="36">
    <mergeCell ref="A31:B31"/>
    <mergeCell ref="A27:B27"/>
    <mergeCell ref="A9:F9"/>
    <mergeCell ref="A29:B29"/>
    <mergeCell ref="A30:B30"/>
    <mergeCell ref="A13:B13"/>
    <mergeCell ref="A14:B14"/>
    <mergeCell ref="A22:B22"/>
    <mergeCell ref="A15:B15"/>
    <mergeCell ref="A16:B16"/>
    <mergeCell ref="A20:B20"/>
    <mergeCell ref="A21:B21"/>
    <mergeCell ref="C11:C12"/>
    <mergeCell ref="D11:D12"/>
    <mergeCell ref="A19:B19"/>
    <mergeCell ref="A35:B35"/>
    <mergeCell ref="A36:B36"/>
    <mergeCell ref="A32:B32"/>
    <mergeCell ref="A33:B33"/>
    <mergeCell ref="A34:B34"/>
    <mergeCell ref="A6:F6"/>
    <mergeCell ref="A39:B39"/>
    <mergeCell ref="A40:B40"/>
    <mergeCell ref="A41:B41"/>
    <mergeCell ref="A42:B42"/>
    <mergeCell ref="A8:F8"/>
    <mergeCell ref="C10:F10"/>
    <mergeCell ref="E11:F11"/>
    <mergeCell ref="A28:B28"/>
    <mergeCell ref="A12:B12"/>
    <mergeCell ref="A25:B25"/>
    <mergeCell ref="A26:B26"/>
    <mergeCell ref="A23:B23"/>
    <mergeCell ref="A24:B24"/>
    <mergeCell ref="A17:B17"/>
    <mergeCell ref="A18:B18"/>
  </mergeCells>
  <printOptions horizontalCentered="1"/>
  <pageMargins left="0.5118110236220472" right="0.5118110236220472" top="0.3937007874015748" bottom="0.3937007874015748" header="0.31496062992125984" footer="0.31496062992125984"/>
  <pageSetup fitToHeight="0" horizontalDpi="600" verticalDpi="600" orientation="portrait" paperSize="9" scale="62" r:id="rId2"/>
  <headerFoot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7">
      <selection activeCell="A14" sqref="A14:S14"/>
    </sheetView>
  </sheetViews>
  <sheetFormatPr defaultColWidth="9.140625" defaultRowHeight="15"/>
  <cols>
    <col min="1" max="16384" width="9.140625" style="2" customWidth="1"/>
  </cols>
  <sheetData>
    <row r="1" spans="1:19" ht="19.5" thickTop="1">
      <c r="A1" s="240" t="s">
        <v>248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8" customHeight="1">
      <c r="A2" s="241" t="s">
        <v>249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ht="15">
      <c r="A4" s="243" t="s">
        <v>250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16.5" thickBo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</row>
    <row r="6" spans="1:19" ht="17.25" thickBot="1" thickTop="1">
      <c r="A6" s="31" t="s">
        <v>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24.75" customHeight="1" thickBot="1" thickTop="1">
      <c r="A7" s="237" t="s">
        <v>251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</row>
    <row r="8" spans="1:19" ht="24.75" customHeight="1" thickBot="1">
      <c r="A8" s="238" t="s">
        <v>252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</row>
    <row r="9" spans="1:19" ht="24.75" customHeight="1" thickBot="1" thickTop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</row>
    <row r="10" spans="1:19" ht="24.75" customHeight="1" thickBot="1" thickTop="1">
      <c r="A10" s="239" t="s">
        <v>253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</row>
    <row r="11" spans="1:19" ht="24.75" customHeight="1" thickBot="1" thickTop="1">
      <c r="A11" s="234" t="s">
        <v>254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</row>
    <row r="12" spans="1:19" ht="125.25" customHeight="1" thickBot="1" thickTop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ht="24.75" customHeight="1" thickBot="1" thickTop="1">
      <c r="A13" s="234" t="s">
        <v>255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ht="126" customHeight="1" thickBot="1" thickTop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</row>
    <row r="15" spans="1:19" ht="24.75" customHeight="1" thickBot="1" thickTop="1">
      <c r="A15" s="234" t="s">
        <v>256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ht="150" customHeight="1" thickBot="1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</row>
    <row r="17" ht="15.75" thickTop="1"/>
    <row r="38" spans="1:1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</sheetData>
  <sheetProtection/>
  <mergeCells count="15">
    <mergeCell ref="A1:S1"/>
    <mergeCell ref="A2:S2"/>
    <mergeCell ref="A3:S3"/>
    <mergeCell ref="A4:S4"/>
    <mergeCell ref="A5:S5"/>
    <mergeCell ref="A13:S13"/>
    <mergeCell ref="A14:S14"/>
    <mergeCell ref="A15:S15"/>
    <mergeCell ref="A16:S16"/>
    <mergeCell ref="A7:S7"/>
    <mergeCell ref="A8:S8"/>
    <mergeCell ref="A9:S9"/>
    <mergeCell ref="A10:S10"/>
    <mergeCell ref="A11:S11"/>
    <mergeCell ref="A12:S12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77" r:id="rId1"/>
  <headerFooter>
    <oddFooter>&amp;R&amp;P / &amp;N</oddFooter>
  </headerFooter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9.8515625" style="2" customWidth="1"/>
    <col min="2" max="4" width="14.28125" style="2" customWidth="1"/>
    <col min="5" max="16384" width="9.140625" style="2" customWidth="1"/>
  </cols>
  <sheetData>
    <row r="1" ht="15.75" thickBot="1">
      <c r="A1" s="2" t="str">
        <f>'Dados Gerais'!A6</f>
        <v>CAU/.....</v>
      </c>
    </row>
    <row r="2" spans="1:13" ht="24.75" customHeight="1" thickBot="1" thickTop="1">
      <c r="A2" s="245" t="s">
        <v>257</v>
      </c>
      <c r="B2" s="245"/>
      <c r="C2" s="245"/>
      <c r="D2" s="245"/>
      <c r="E2" s="245"/>
      <c r="F2" s="245"/>
      <c r="G2" s="107"/>
      <c r="H2" s="107"/>
      <c r="I2" s="107"/>
      <c r="J2" s="107"/>
      <c r="K2" s="107"/>
      <c r="L2" s="107"/>
      <c r="M2" s="107"/>
    </row>
    <row r="3" spans="1:13" ht="24.75" customHeight="1" thickTop="1">
      <c r="A3" s="249" t="s">
        <v>217</v>
      </c>
      <c r="B3" s="251" t="s">
        <v>258</v>
      </c>
      <c r="C3" s="252" t="s">
        <v>259</v>
      </c>
      <c r="D3" s="254" t="s">
        <v>260</v>
      </c>
      <c r="E3" s="254"/>
      <c r="F3" s="247" t="s">
        <v>261</v>
      </c>
      <c r="G3" s="107"/>
      <c r="H3" s="107"/>
      <c r="I3" s="107"/>
      <c r="J3" s="107"/>
      <c r="K3" s="107"/>
      <c r="L3" s="107"/>
      <c r="M3" s="107"/>
    </row>
    <row r="4" spans="1:13" ht="24.75" customHeight="1">
      <c r="A4" s="250"/>
      <c r="B4" s="252"/>
      <c r="C4" s="253"/>
      <c r="D4" s="106" t="s">
        <v>262</v>
      </c>
      <c r="E4" s="105" t="s">
        <v>79</v>
      </c>
      <c r="F4" s="248"/>
      <c r="G4" s="107"/>
      <c r="H4" s="107"/>
      <c r="I4" s="107"/>
      <c r="J4" s="107"/>
      <c r="K4" s="107"/>
      <c r="L4" s="107"/>
      <c r="M4" s="107"/>
    </row>
    <row r="5" spans="1:13" ht="24.75" customHeight="1">
      <c r="A5" s="36" t="s">
        <v>263</v>
      </c>
      <c r="B5" s="37">
        <f>B6+B7</f>
        <v>0</v>
      </c>
      <c r="C5" s="37">
        <f>C6+C7</f>
        <v>0</v>
      </c>
      <c r="D5" s="37">
        <f>C5-B5</f>
        <v>0</v>
      </c>
      <c r="E5" s="45">
        <f>_xlfn.IFERROR(C5/B5*100,)</f>
        <v>0</v>
      </c>
      <c r="F5" s="45">
        <f>_xlfn.IFERROR(C5/$C$21*100,)</f>
        <v>0</v>
      </c>
      <c r="G5" s="107"/>
      <c r="H5" s="107"/>
      <c r="I5" s="107"/>
      <c r="J5" s="107"/>
      <c r="K5" s="107"/>
      <c r="L5" s="107"/>
      <c r="M5" s="107"/>
    </row>
    <row r="6" spans="1:13" ht="24.75" customHeight="1">
      <c r="A6" s="38" t="s">
        <v>264</v>
      </c>
      <c r="B6" s="40"/>
      <c r="C6" s="39"/>
      <c r="D6" s="41">
        <f aca="true" t="shared" si="0" ref="D6:D21">C6-B6</f>
        <v>0</v>
      </c>
      <c r="E6" s="46">
        <f aca="true" t="shared" si="1" ref="E6:E21">_xlfn.IFERROR(C6/B6*100,)</f>
        <v>0</v>
      </c>
      <c r="F6" s="46">
        <f aca="true" t="shared" si="2" ref="F6:F21">_xlfn.IFERROR(C6/$C$21*100,)</f>
        <v>0</v>
      </c>
      <c r="G6" s="107"/>
      <c r="H6" s="107"/>
      <c r="I6" s="107"/>
      <c r="J6" s="107"/>
      <c r="K6" s="107"/>
      <c r="L6" s="107"/>
      <c r="M6" s="107"/>
    </row>
    <row r="7" spans="1:13" ht="24.75" customHeight="1">
      <c r="A7" s="38" t="s">
        <v>265</v>
      </c>
      <c r="B7" s="39"/>
      <c r="C7" s="39"/>
      <c r="D7" s="41">
        <f t="shared" si="0"/>
        <v>0</v>
      </c>
      <c r="E7" s="46">
        <f t="shared" si="1"/>
        <v>0</v>
      </c>
      <c r="F7" s="46">
        <f t="shared" si="2"/>
        <v>0</v>
      </c>
      <c r="G7" s="107"/>
      <c r="H7" s="107"/>
      <c r="I7" s="107"/>
      <c r="J7" s="107"/>
      <c r="K7" s="107"/>
      <c r="L7" s="107"/>
      <c r="M7" s="107"/>
    </row>
    <row r="8" spans="1:13" ht="24.75" customHeight="1">
      <c r="A8" s="42" t="s">
        <v>266</v>
      </c>
      <c r="B8" s="41"/>
      <c r="C8" s="41"/>
      <c r="D8" s="41">
        <f t="shared" si="0"/>
        <v>0</v>
      </c>
      <c r="E8" s="46">
        <f t="shared" si="1"/>
        <v>0</v>
      </c>
      <c r="F8" s="46">
        <f t="shared" si="2"/>
        <v>0</v>
      </c>
      <c r="G8" s="107"/>
      <c r="H8" s="107"/>
      <c r="I8" s="107"/>
      <c r="J8" s="107"/>
      <c r="K8" s="107"/>
      <c r="L8" s="107"/>
      <c r="M8" s="107"/>
    </row>
    <row r="9" spans="1:13" ht="24.75" customHeight="1">
      <c r="A9" s="36" t="s">
        <v>267</v>
      </c>
      <c r="B9" s="37">
        <f>B10+B11+B12+B13+B14</f>
        <v>0</v>
      </c>
      <c r="C9" s="37">
        <f>C10+C11+C12+C13+C14</f>
        <v>0</v>
      </c>
      <c r="D9" s="37">
        <f t="shared" si="0"/>
        <v>0</v>
      </c>
      <c r="E9" s="45">
        <f t="shared" si="1"/>
        <v>0</v>
      </c>
      <c r="F9" s="45">
        <f t="shared" si="2"/>
        <v>0</v>
      </c>
      <c r="G9" s="107"/>
      <c r="H9" s="107"/>
      <c r="I9" s="107"/>
      <c r="J9" s="107"/>
      <c r="K9" s="107"/>
      <c r="L9" s="107"/>
      <c r="M9" s="107"/>
    </row>
    <row r="10" spans="1:13" ht="24.75" customHeight="1">
      <c r="A10" s="38" t="s">
        <v>268</v>
      </c>
      <c r="B10" s="39"/>
      <c r="C10" s="39"/>
      <c r="D10" s="41">
        <f t="shared" si="0"/>
        <v>0</v>
      </c>
      <c r="E10" s="46">
        <f t="shared" si="1"/>
        <v>0</v>
      </c>
      <c r="F10" s="46">
        <f t="shared" si="2"/>
        <v>0</v>
      </c>
      <c r="G10" s="107"/>
      <c r="H10" s="107"/>
      <c r="I10" s="107"/>
      <c r="J10" s="107"/>
      <c r="K10" s="107"/>
      <c r="L10" s="107"/>
      <c r="M10" s="107"/>
    </row>
    <row r="11" spans="1:13" ht="24.75" customHeight="1">
      <c r="A11" s="43" t="s">
        <v>269</v>
      </c>
      <c r="B11" s="39"/>
      <c r="C11" s="39"/>
      <c r="D11" s="41">
        <f t="shared" si="0"/>
        <v>0</v>
      </c>
      <c r="E11" s="46">
        <f t="shared" si="1"/>
        <v>0</v>
      </c>
      <c r="F11" s="46">
        <f t="shared" si="2"/>
        <v>0</v>
      </c>
      <c r="G11" s="107"/>
      <c r="H11" s="107"/>
      <c r="I11" s="107"/>
      <c r="J11" s="107"/>
      <c r="K11" s="107"/>
      <c r="L11" s="107"/>
      <c r="M11" s="107"/>
    </row>
    <row r="12" spans="1:13" ht="24.75" customHeight="1">
      <c r="A12" s="43" t="s">
        <v>270</v>
      </c>
      <c r="B12" s="39"/>
      <c r="C12" s="39"/>
      <c r="D12" s="41">
        <f t="shared" si="0"/>
        <v>0</v>
      </c>
      <c r="E12" s="46">
        <f t="shared" si="1"/>
        <v>0</v>
      </c>
      <c r="F12" s="46">
        <f t="shared" si="2"/>
        <v>0</v>
      </c>
      <c r="G12" s="107"/>
      <c r="H12" s="107"/>
      <c r="I12" s="107"/>
      <c r="J12" s="107"/>
      <c r="K12" s="107"/>
      <c r="L12" s="107"/>
      <c r="M12" s="107"/>
    </row>
    <row r="13" spans="1:13" ht="24.75" customHeight="1">
      <c r="A13" s="43" t="s">
        <v>271</v>
      </c>
      <c r="B13" s="39"/>
      <c r="C13" s="39"/>
      <c r="D13" s="41">
        <f t="shared" si="0"/>
        <v>0</v>
      </c>
      <c r="E13" s="46">
        <f t="shared" si="1"/>
        <v>0</v>
      </c>
      <c r="F13" s="46">
        <f t="shared" si="2"/>
        <v>0</v>
      </c>
      <c r="G13" s="107"/>
      <c r="H13" s="107"/>
      <c r="I13" s="107"/>
      <c r="J13" s="107"/>
      <c r="K13" s="107"/>
      <c r="L13" s="107"/>
      <c r="M13" s="107"/>
    </row>
    <row r="14" spans="1:13" ht="24.75" customHeight="1">
      <c r="A14" s="38" t="s">
        <v>272</v>
      </c>
      <c r="B14" s="44"/>
      <c r="C14" s="44"/>
      <c r="D14" s="41">
        <f t="shared" si="0"/>
        <v>0</v>
      </c>
      <c r="E14" s="46">
        <f t="shared" si="1"/>
        <v>0</v>
      </c>
      <c r="F14" s="46">
        <f t="shared" si="2"/>
        <v>0</v>
      </c>
      <c r="G14" s="107"/>
      <c r="H14" s="107"/>
      <c r="I14" s="107"/>
      <c r="J14" s="107"/>
      <c r="K14" s="107"/>
      <c r="L14" s="107"/>
      <c r="M14" s="107"/>
    </row>
    <row r="15" spans="1:13" ht="24.75" customHeight="1">
      <c r="A15" s="42" t="s">
        <v>273</v>
      </c>
      <c r="B15" s="41"/>
      <c r="C15" s="41"/>
      <c r="D15" s="41">
        <f t="shared" si="0"/>
        <v>0</v>
      </c>
      <c r="E15" s="46">
        <f t="shared" si="1"/>
        <v>0</v>
      </c>
      <c r="F15" s="46">
        <f t="shared" si="2"/>
        <v>0</v>
      </c>
      <c r="G15" s="107"/>
      <c r="H15" s="107"/>
      <c r="I15" s="107"/>
      <c r="J15" s="107"/>
      <c r="K15" s="107"/>
      <c r="L15" s="107"/>
      <c r="M15" s="107"/>
    </row>
    <row r="16" spans="1:13" ht="24.75" customHeight="1">
      <c r="A16" s="36" t="s">
        <v>274</v>
      </c>
      <c r="B16" s="37">
        <f>B5+B8+B9+B15</f>
        <v>0</v>
      </c>
      <c r="C16" s="37">
        <f>C5+C8+C9+C15</f>
        <v>0</v>
      </c>
      <c r="D16" s="37">
        <f t="shared" si="0"/>
        <v>0</v>
      </c>
      <c r="E16" s="45">
        <f t="shared" si="1"/>
        <v>0</v>
      </c>
      <c r="F16" s="45">
        <f t="shared" si="2"/>
        <v>0</v>
      </c>
      <c r="G16" s="107"/>
      <c r="H16" s="107"/>
      <c r="I16" s="107"/>
      <c r="J16" s="107"/>
      <c r="K16" s="107"/>
      <c r="L16" s="107"/>
      <c r="M16" s="107"/>
    </row>
    <row r="17" spans="1:13" ht="24.75" customHeight="1">
      <c r="A17" s="42" t="s">
        <v>275</v>
      </c>
      <c r="B17" s="41"/>
      <c r="C17" s="41"/>
      <c r="D17" s="41">
        <f t="shared" si="0"/>
        <v>0</v>
      </c>
      <c r="E17" s="46">
        <f t="shared" si="1"/>
        <v>0</v>
      </c>
      <c r="F17" s="46">
        <f t="shared" si="2"/>
        <v>0</v>
      </c>
      <c r="G17" s="107"/>
      <c r="H17" s="107"/>
      <c r="I17" s="107"/>
      <c r="J17" s="107"/>
      <c r="K17" s="107"/>
      <c r="L17" s="107"/>
      <c r="M17" s="107"/>
    </row>
    <row r="18" spans="1:13" ht="38.25" customHeight="1">
      <c r="A18" s="42" t="s">
        <v>276</v>
      </c>
      <c r="B18" s="41"/>
      <c r="C18" s="41"/>
      <c r="D18" s="41">
        <f t="shared" si="0"/>
        <v>0</v>
      </c>
      <c r="E18" s="46">
        <f t="shared" si="1"/>
        <v>0</v>
      </c>
      <c r="F18" s="46">
        <f t="shared" si="2"/>
        <v>0</v>
      </c>
      <c r="G18" s="107"/>
      <c r="H18" s="107"/>
      <c r="I18" s="107"/>
      <c r="J18" s="107"/>
      <c r="K18" s="107"/>
      <c r="L18" s="107"/>
      <c r="M18" s="107"/>
    </row>
    <row r="19" spans="1:13" ht="24.75" customHeight="1">
      <c r="A19" s="36" t="s">
        <v>277</v>
      </c>
      <c r="B19" s="37">
        <f>B16+B17+B18</f>
        <v>0</v>
      </c>
      <c r="C19" s="37">
        <f>C16+C17+C18</f>
        <v>0</v>
      </c>
      <c r="D19" s="37">
        <f t="shared" si="0"/>
        <v>0</v>
      </c>
      <c r="E19" s="45">
        <f t="shared" si="1"/>
        <v>0</v>
      </c>
      <c r="F19" s="45">
        <f t="shared" si="2"/>
        <v>0</v>
      </c>
      <c r="G19" s="107"/>
      <c r="H19" s="107"/>
      <c r="I19" s="107"/>
      <c r="J19" s="107"/>
      <c r="K19" s="107"/>
      <c r="L19" s="107"/>
      <c r="M19" s="107"/>
    </row>
    <row r="20" spans="1:13" ht="24.75" customHeight="1">
      <c r="A20" s="42" t="s">
        <v>278</v>
      </c>
      <c r="B20" s="41"/>
      <c r="C20" s="41"/>
      <c r="D20" s="41">
        <f t="shared" si="0"/>
        <v>0</v>
      </c>
      <c r="E20" s="46">
        <f t="shared" si="1"/>
        <v>0</v>
      </c>
      <c r="F20" s="46">
        <f t="shared" si="2"/>
        <v>0</v>
      </c>
      <c r="G20" s="107"/>
      <c r="H20" s="107"/>
      <c r="I20" s="107"/>
      <c r="J20" s="107"/>
      <c r="K20" s="107"/>
      <c r="L20" s="107"/>
      <c r="M20" s="107"/>
    </row>
    <row r="21" spans="1:13" ht="24.75" customHeight="1">
      <c r="A21" s="36" t="s">
        <v>279</v>
      </c>
      <c r="B21" s="37">
        <f>B19+B20</f>
        <v>0</v>
      </c>
      <c r="C21" s="37">
        <f>C19+C20</f>
        <v>0</v>
      </c>
      <c r="D21" s="37">
        <f t="shared" si="0"/>
        <v>0</v>
      </c>
      <c r="E21" s="45">
        <f t="shared" si="1"/>
        <v>0</v>
      </c>
      <c r="F21" s="45">
        <f t="shared" si="2"/>
        <v>0</v>
      </c>
      <c r="G21" s="107"/>
      <c r="H21" s="107"/>
      <c r="I21" s="107"/>
      <c r="J21" s="107"/>
      <c r="K21" s="107"/>
      <c r="L21" s="107"/>
      <c r="M21" s="107"/>
    </row>
    <row r="22" spans="1:13" ht="15.75" thickBo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1:13" ht="24.75" customHeight="1" thickBot="1" thickTop="1">
      <c r="A23" s="245" t="s">
        <v>280</v>
      </c>
      <c r="B23" s="245"/>
      <c r="C23" s="245"/>
      <c r="D23" s="245"/>
      <c r="E23" s="245"/>
      <c r="F23" s="245"/>
      <c r="G23" s="107"/>
      <c r="H23" s="107"/>
      <c r="I23" s="107"/>
      <c r="J23" s="107"/>
      <c r="K23" s="107"/>
      <c r="L23" s="107"/>
      <c r="M23" s="107"/>
    </row>
    <row r="24" spans="1:4" ht="102.75" customHeight="1" thickBot="1" thickTop="1">
      <c r="A24" s="245"/>
      <c r="B24" s="245"/>
      <c r="C24" s="245"/>
      <c r="D24" s="245"/>
    </row>
    <row r="25" spans="1:13" ht="54" customHeight="1" thickBot="1" thickTop="1">
      <c r="A25" s="245" t="s">
        <v>281</v>
      </c>
      <c r="B25" s="245"/>
      <c r="C25" s="245"/>
      <c r="D25" s="245"/>
      <c r="E25" s="245"/>
      <c r="F25" s="245"/>
      <c r="G25" s="107"/>
      <c r="H25" s="107"/>
      <c r="I25" s="107"/>
      <c r="J25" s="107"/>
      <c r="K25" s="107"/>
      <c r="L25" s="107"/>
      <c r="M25" s="107"/>
    </row>
    <row r="26" spans="1:4" ht="102.75" customHeight="1" thickBot="1" thickTop="1">
      <c r="A26" s="245"/>
      <c r="B26" s="245"/>
      <c r="C26" s="245"/>
      <c r="D26" s="245"/>
    </row>
    <row r="27" ht="15.75" thickTop="1"/>
  </sheetData>
  <sheetProtection/>
  <mergeCells count="13">
    <mergeCell ref="F3:F4"/>
    <mergeCell ref="A2:D2"/>
    <mergeCell ref="A3:A4"/>
    <mergeCell ref="B3:B4"/>
    <mergeCell ref="C3:C4"/>
    <mergeCell ref="D3:E3"/>
    <mergeCell ref="E2:F2"/>
    <mergeCell ref="A26:D26"/>
    <mergeCell ref="A23:D23"/>
    <mergeCell ref="A24:D24"/>
    <mergeCell ref="A22:M22"/>
    <mergeCell ref="E23:F23"/>
    <mergeCell ref="A25:F25"/>
  </mergeCells>
  <printOptions/>
  <pageMargins left="0.5118110236220472" right="0.5118110236220472" top="0.984251968503937" bottom="0.7874015748031497" header="0.31496062992125984" footer="0.31496062992125984"/>
  <pageSetup fitToHeight="0" fitToWidth="1" horizontalDpi="600" verticalDpi="600" orientation="portrait" paperSize="9" scale="83" r:id="rId1"/>
  <headerFooter>
    <oddFooter>&amp;R&amp;P / &amp;N</oddFooter>
  </headerFooter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4">
      <selection activeCell="R13" sqref="R13"/>
    </sheetView>
  </sheetViews>
  <sheetFormatPr defaultColWidth="9.140625" defaultRowHeight="15"/>
  <cols>
    <col min="1" max="1" width="6.421875" style="1" customWidth="1"/>
    <col min="2" max="2" width="18.7109375" style="1" customWidth="1"/>
    <col min="3" max="3" width="15.8515625" style="1" customWidth="1"/>
    <col min="4" max="4" width="9.140625" style="1" customWidth="1"/>
    <col min="5" max="16" width="15.140625" style="1" customWidth="1"/>
    <col min="17" max="17" width="11.140625" style="1" customWidth="1"/>
    <col min="18" max="16384" width="9.140625" style="1" customWidth="1"/>
  </cols>
  <sheetData>
    <row r="1" ht="15.75" thickBot="1">
      <c r="A1" s="1" t="str">
        <f>'Dados Gerais'!A6</f>
        <v>CAU/.....</v>
      </c>
    </row>
    <row r="2" spans="1:17" s="2" customFormat="1" ht="24.75" customHeight="1" thickBot="1" thickTop="1">
      <c r="A2" s="234" t="s">
        <v>282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ht="15.75" thickTop="1">
      <c r="A3" s="9"/>
    </row>
    <row r="4" ht="15">
      <c r="Q4" s="10" t="s">
        <v>283</v>
      </c>
    </row>
    <row r="5" spans="5:17" ht="15.75" thickBot="1">
      <c r="E5" s="256" t="s">
        <v>284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</row>
    <row r="6" spans="1:17" ht="39" customHeight="1" thickBot="1">
      <c r="A6" s="11"/>
      <c r="B6" s="11"/>
      <c r="C6" s="12"/>
      <c r="D6" s="13"/>
      <c r="E6" s="259" t="s">
        <v>285</v>
      </c>
      <c r="F6" s="260"/>
      <c r="G6" s="261" t="s">
        <v>286</v>
      </c>
      <c r="H6" s="259" t="s">
        <v>287</v>
      </c>
      <c r="I6" s="263"/>
      <c r="J6" s="263"/>
      <c r="K6" s="263"/>
      <c r="L6" s="260"/>
      <c r="M6" s="261" t="s">
        <v>288</v>
      </c>
      <c r="N6" s="261" t="s">
        <v>289</v>
      </c>
      <c r="O6" s="264" t="s">
        <v>290</v>
      </c>
      <c r="P6" s="268" t="s">
        <v>291</v>
      </c>
      <c r="Q6" s="269"/>
    </row>
    <row r="7" spans="1:17" ht="38.25" customHeight="1" thickBot="1">
      <c r="A7" s="14" t="s">
        <v>203</v>
      </c>
      <c r="B7" s="14" t="s">
        <v>292</v>
      </c>
      <c r="C7" s="4" t="s">
        <v>293</v>
      </c>
      <c r="D7" s="15"/>
      <c r="E7" s="25" t="s">
        <v>294</v>
      </c>
      <c r="F7" s="17" t="s">
        <v>295</v>
      </c>
      <c r="G7" s="262"/>
      <c r="H7" s="16" t="s">
        <v>295</v>
      </c>
      <c r="I7" s="16" t="s">
        <v>296</v>
      </c>
      <c r="J7" s="16" t="s">
        <v>297</v>
      </c>
      <c r="K7" s="16" t="s">
        <v>298</v>
      </c>
      <c r="L7" s="16" t="s">
        <v>299</v>
      </c>
      <c r="M7" s="262"/>
      <c r="N7" s="262"/>
      <c r="O7" s="265"/>
      <c r="P7" s="33" t="s">
        <v>211</v>
      </c>
      <c r="Q7" s="34" t="s">
        <v>300</v>
      </c>
    </row>
    <row r="8" spans="1:17" ht="24.75" customHeight="1" thickBot="1">
      <c r="A8" s="19" t="e">
        <f>#REF!</f>
        <v>#REF!</v>
      </c>
      <c r="B8" s="3" t="e">
        <f>#REF!</f>
        <v>#REF!</v>
      </c>
      <c r="C8" s="6" t="e">
        <f>#REF!</f>
        <v>#REF!</v>
      </c>
      <c r="D8" s="18"/>
      <c r="E8" s="26"/>
      <c r="F8" s="21"/>
      <c r="G8" s="21"/>
      <c r="H8" s="21"/>
      <c r="I8" s="21"/>
      <c r="J8" s="21"/>
      <c r="K8" s="21"/>
      <c r="L8" s="21"/>
      <c r="M8" s="21"/>
      <c r="N8" s="21"/>
      <c r="O8" s="35"/>
      <c r="P8" s="21" t="e">
        <f>O8-C8</f>
        <v>#REF!</v>
      </c>
      <c r="Q8" s="21">
        <f>_xlfn.IFERROR(O8/C8*100,0)</f>
        <v>0</v>
      </c>
    </row>
    <row r="9" spans="1:17" ht="24.75" customHeight="1" thickBot="1">
      <c r="A9" s="19" t="e">
        <f>#REF!</f>
        <v>#REF!</v>
      </c>
      <c r="B9" s="3" t="e">
        <f>#REF!</f>
        <v>#REF!</v>
      </c>
      <c r="C9" s="6" t="e">
        <f>#REF!</f>
        <v>#REF!</v>
      </c>
      <c r="D9" s="18"/>
      <c r="E9" s="6"/>
      <c r="F9" s="5"/>
      <c r="G9" s="5"/>
      <c r="H9" s="5"/>
      <c r="I9" s="5"/>
      <c r="J9" s="5"/>
      <c r="K9" s="5"/>
      <c r="L9" s="5"/>
      <c r="M9" s="5"/>
      <c r="N9" s="5"/>
      <c r="O9" s="6"/>
      <c r="P9" s="23" t="e">
        <f aca="true" t="shared" si="0" ref="P9:P20">O9-C9</f>
        <v>#REF!</v>
      </c>
      <c r="Q9" s="28">
        <f>_xlfn.IFERROR(O9/C9*100,0)</f>
        <v>0</v>
      </c>
    </row>
    <row r="10" spans="1:17" ht="24.75" customHeight="1" thickBot="1">
      <c r="A10" s="19" t="e">
        <f>#REF!</f>
        <v>#REF!</v>
      </c>
      <c r="B10" s="3" t="e">
        <f>#REF!</f>
        <v>#REF!</v>
      </c>
      <c r="C10" s="6" t="e">
        <f>#REF!</f>
        <v>#REF!</v>
      </c>
      <c r="D10" s="20"/>
      <c r="E10" s="26"/>
      <c r="F10" s="21"/>
      <c r="G10" s="21"/>
      <c r="H10" s="21"/>
      <c r="I10" s="21"/>
      <c r="J10" s="21"/>
      <c r="K10" s="21"/>
      <c r="L10" s="21"/>
      <c r="M10" s="21"/>
      <c r="N10" s="21"/>
      <c r="O10" s="26"/>
      <c r="P10" s="22" t="e">
        <f t="shared" si="0"/>
        <v>#REF!</v>
      </c>
      <c r="Q10" s="28">
        <f aca="true" t="shared" si="1" ref="Q10:Q21">_xlfn.IFERROR(O10/C10*100,0)</f>
        <v>0</v>
      </c>
    </row>
    <row r="11" spans="1:17" ht="24.75" customHeight="1" thickBot="1">
      <c r="A11" s="19" t="e">
        <f>#REF!</f>
        <v>#REF!</v>
      </c>
      <c r="B11" s="3" t="e">
        <f>#REF!</f>
        <v>#REF!</v>
      </c>
      <c r="C11" s="6" t="e">
        <f>#REF!</f>
        <v>#REF!</v>
      </c>
      <c r="D11" s="18"/>
      <c r="E11" s="6"/>
      <c r="F11" s="5"/>
      <c r="G11" s="5"/>
      <c r="H11" s="5"/>
      <c r="I11" s="5"/>
      <c r="J11" s="5"/>
      <c r="K11" s="5"/>
      <c r="L11" s="5"/>
      <c r="M11" s="5"/>
      <c r="N11" s="5"/>
      <c r="O11" s="6"/>
      <c r="P11" s="23" t="e">
        <f t="shared" si="0"/>
        <v>#REF!</v>
      </c>
      <c r="Q11" s="28">
        <f t="shared" si="1"/>
        <v>0</v>
      </c>
    </row>
    <row r="12" spans="1:17" ht="24.75" customHeight="1" thickBot="1">
      <c r="A12" s="19" t="e">
        <f>#REF!</f>
        <v>#REF!</v>
      </c>
      <c r="B12" s="3" t="e">
        <f>#REF!</f>
        <v>#REF!</v>
      </c>
      <c r="C12" s="6" t="e">
        <f>#REF!</f>
        <v>#REF!</v>
      </c>
      <c r="D12" s="18"/>
      <c r="E12" s="6"/>
      <c r="F12" s="5"/>
      <c r="G12" s="5"/>
      <c r="H12" s="5"/>
      <c r="I12" s="5"/>
      <c r="J12" s="5"/>
      <c r="K12" s="5"/>
      <c r="L12" s="5"/>
      <c r="M12" s="5"/>
      <c r="N12" s="5"/>
      <c r="O12" s="6"/>
      <c r="P12" s="23" t="e">
        <f t="shared" si="0"/>
        <v>#REF!</v>
      </c>
      <c r="Q12" s="28">
        <f t="shared" si="1"/>
        <v>0</v>
      </c>
    </row>
    <row r="13" spans="1:17" ht="24.75" customHeight="1" thickBot="1">
      <c r="A13" s="19" t="e">
        <f>#REF!</f>
        <v>#REF!</v>
      </c>
      <c r="B13" s="3" t="e">
        <f>#REF!</f>
        <v>#REF!</v>
      </c>
      <c r="C13" s="6" t="e">
        <f>#REF!</f>
        <v>#REF!</v>
      </c>
      <c r="D13" s="18"/>
      <c r="E13" s="6"/>
      <c r="F13" s="5"/>
      <c r="G13" s="5"/>
      <c r="H13" s="5"/>
      <c r="I13" s="5"/>
      <c r="J13" s="5"/>
      <c r="K13" s="5"/>
      <c r="L13" s="5"/>
      <c r="M13" s="5"/>
      <c r="N13" s="5"/>
      <c r="O13" s="6"/>
      <c r="P13" s="23" t="e">
        <f t="shared" si="0"/>
        <v>#REF!</v>
      </c>
      <c r="Q13" s="28">
        <f t="shared" si="1"/>
        <v>0</v>
      </c>
    </row>
    <row r="14" spans="1:17" ht="24.75" customHeight="1" thickBot="1">
      <c r="A14" s="19" t="e">
        <f>#REF!</f>
        <v>#REF!</v>
      </c>
      <c r="B14" s="3" t="e">
        <f>#REF!</f>
        <v>#REF!</v>
      </c>
      <c r="C14" s="6" t="e">
        <f>#REF!</f>
        <v>#REF!</v>
      </c>
      <c r="D14" s="18"/>
      <c r="E14" s="6"/>
      <c r="F14" s="5"/>
      <c r="G14" s="5"/>
      <c r="H14" s="5"/>
      <c r="I14" s="5"/>
      <c r="J14" s="5"/>
      <c r="K14" s="5"/>
      <c r="L14" s="5"/>
      <c r="M14" s="5"/>
      <c r="N14" s="5"/>
      <c r="O14" s="6"/>
      <c r="P14" s="23" t="e">
        <f t="shared" si="0"/>
        <v>#REF!</v>
      </c>
      <c r="Q14" s="28">
        <f t="shared" si="1"/>
        <v>0</v>
      </c>
    </row>
    <row r="15" spans="1:17" ht="24.75" customHeight="1" thickBot="1">
      <c r="A15" s="19" t="e">
        <f>#REF!</f>
        <v>#REF!</v>
      </c>
      <c r="B15" s="3" t="e">
        <f>#REF!</f>
        <v>#REF!</v>
      </c>
      <c r="C15" s="6" t="e">
        <f>#REF!</f>
        <v>#REF!</v>
      </c>
      <c r="D15" s="18"/>
      <c r="E15" s="6"/>
      <c r="F15" s="5"/>
      <c r="G15" s="5"/>
      <c r="H15" s="5"/>
      <c r="I15" s="5"/>
      <c r="J15" s="5"/>
      <c r="K15" s="5"/>
      <c r="L15" s="5"/>
      <c r="M15" s="5"/>
      <c r="N15" s="5"/>
      <c r="O15" s="6"/>
      <c r="P15" s="23" t="e">
        <f t="shared" si="0"/>
        <v>#REF!</v>
      </c>
      <c r="Q15" s="28">
        <f t="shared" si="1"/>
        <v>0</v>
      </c>
    </row>
    <row r="16" spans="1:17" ht="24.75" customHeight="1" thickBot="1">
      <c r="A16" s="19" t="e">
        <f>#REF!</f>
        <v>#REF!</v>
      </c>
      <c r="B16" s="3" t="e">
        <f>#REF!</f>
        <v>#REF!</v>
      </c>
      <c r="C16" s="6" t="e">
        <f>#REF!</f>
        <v>#REF!</v>
      </c>
      <c r="D16" s="18"/>
      <c r="E16" s="6"/>
      <c r="F16" s="5"/>
      <c r="G16" s="5"/>
      <c r="H16" s="5"/>
      <c r="I16" s="5"/>
      <c r="J16" s="5"/>
      <c r="K16" s="5"/>
      <c r="L16" s="5"/>
      <c r="M16" s="5"/>
      <c r="N16" s="5"/>
      <c r="O16" s="6"/>
      <c r="P16" s="23" t="e">
        <f t="shared" si="0"/>
        <v>#REF!</v>
      </c>
      <c r="Q16" s="28">
        <f t="shared" si="1"/>
        <v>0</v>
      </c>
    </row>
    <row r="17" spans="1:17" ht="24.75" customHeight="1" thickBot="1">
      <c r="A17" s="19" t="e">
        <f>#REF!</f>
        <v>#REF!</v>
      </c>
      <c r="B17" s="3" t="e">
        <f>#REF!</f>
        <v>#REF!</v>
      </c>
      <c r="C17" s="6" t="e">
        <f>#REF!</f>
        <v>#REF!</v>
      </c>
      <c r="D17" s="18"/>
      <c r="E17" s="6"/>
      <c r="F17" s="5"/>
      <c r="G17" s="5"/>
      <c r="H17" s="5"/>
      <c r="I17" s="5"/>
      <c r="J17" s="5"/>
      <c r="K17" s="5"/>
      <c r="L17" s="5"/>
      <c r="M17" s="5"/>
      <c r="N17" s="5"/>
      <c r="O17" s="6"/>
      <c r="P17" s="23" t="e">
        <f t="shared" si="0"/>
        <v>#REF!</v>
      </c>
      <c r="Q17" s="28">
        <f t="shared" si="1"/>
        <v>0</v>
      </c>
    </row>
    <row r="18" spans="1:17" ht="24.75" customHeight="1" thickBot="1">
      <c r="A18" s="19">
        <v>0</v>
      </c>
      <c r="B18" s="3" t="e">
        <f>#REF!</f>
        <v>#REF!</v>
      </c>
      <c r="C18" s="6" t="e">
        <f>#REF!</f>
        <v>#REF!</v>
      </c>
      <c r="D18" s="20"/>
      <c r="E18" s="26"/>
      <c r="F18" s="21"/>
      <c r="G18" s="21"/>
      <c r="H18" s="21"/>
      <c r="I18" s="21"/>
      <c r="J18" s="21"/>
      <c r="K18" s="21"/>
      <c r="L18" s="21"/>
      <c r="M18" s="21"/>
      <c r="N18" s="21"/>
      <c r="O18" s="26"/>
      <c r="P18" s="22" t="e">
        <f t="shared" si="0"/>
        <v>#REF!</v>
      </c>
      <c r="Q18" s="28">
        <f t="shared" si="1"/>
        <v>0</v>
      </c>
    </row>
    <row r="19" spans="1:17" ht="24.75" customHeight="1" thickBot="1">
      <c r="A19" s="19">
        <v>0</v>
      </c>
      <c r="B19" s="3" t="e">
        <f>#REF!</f>
        <v>#REF!</v>
      </c>
      <c r="C19" s="6" t="e">
        <f>#REF!</f>
        <v>#REF!</v>
      </c>
      <c r="D19" s="18"/>
      <c r="E19" s="6"/>
      <c r="F19" s="5"/>
      <c r="G19" s="5"/>
      <c r="H19" s="5"/>
      <c r="I19" s="5"/>
      <c r="J19" s="5"/>
      <c r="K19" s="5"/>
      <c r="L19" s="5"/>
      <c r="M19" s="5"/>
      <c r="N19" s="5"/>
      <c r="O19" s="6"/>
      <c r="P19" s="23" t="e">
        <f t="shared" si="0"/>
        <v>#REF!</v>
      </c>
      <c r="Q19" s="28">
        <f t="shared" si="1"/>
        <v>0</v>
      </c>
    </row>
    <row r="20" spans="1:17" ht="24.75" customHeight="1" thickBot="1">
      <c r="A20" s="19">
        <v>0</v>
      </c>
      <c r="B20" s="3" t="e">
        <f>#REF!</f>
        <v>#REF!</v>
      </c>
      <c r="C20" s="6" t="e">
        <f>#REF!</f>
        <v>#REF!</v>
      </c>
      <c r="D20" s="18"/>
      <c r="E20" s="6"/>
      <c r="F20" s="5"/>
      <c r="G20" s="5"/>
      <c r="H20" s="5"/>
      <c r="I20" s="5"/>
      <c r="J20" s="5"/>
      <c r="K20" s="5"/>
      <c r="L20" s="5"/>
      <c r="M20" s="5"/>
      <c r="N20" s="5"/>
      <c r="O20" s="6"/>
      <c r="P20" s="23" t="e">
        <f t="shared" si="0"/>
        <v>#REF!</v>
      </c>
      <c r="Q20" s="28">
        <f t="shared" si="1"/>
        <v>0</v>
      </c>
    </row>
    <row r="21" spans="1:17" ht="15.75" thickBot="1">
      <c r="A21" s="270"/>
      <c r="B21" s="271"/>
      <c r="C21" s="7" t="e">
        <f>SUM(C8:C20)</f>
        <v>#REF!</v>
      </c>
      <c r="D21" s="20"/>
      <c r="E21" s="27">
        <f>SUM(E8:E20)</f>
        <v>0</v>
      </c>
      <c r="F21" s="24">
        <f aca="true" t="shared" si="2" ref="F21:P21">SUM(F8:F20)</f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7">
        <f t="shared" si="2"/>
        <v>0</v>
      </c>
      <c r="P21" s="27" t="e">
        <f t="shared" si="2"/>
        <v>#REF!</v>
      </c>
      <c r="Q21" s="29">
        <f t="shared" si="1"/>
        <v>0</v>
      </c>
    </row>
    <row r="22" spans="1:7" ht="15">
      <c r="A22" s="266" t="s">
        <v>208</v>
      </c>
      <c r="B22" s="266"/>
      <c r="C22" s="266"/>
      <c r="D22" s="266"/>
      <c r="E22" s="266"/>
      <c r="F22" s="266"/>
      <c r="G22" s="266"/>
    </row>
    <row r="23" ht="15.75" thickBot="1">
      <c r="A23" s="9"/>
    </row>
    <row r="24" spans="1:17" s="2" customFormat="1" ht="16.5" customHeight="1" thickBot="1">
      <c r="A24" s="255" t="s">
        <v>301</v>
      </c>
      <c r="B24" s="255"/>
      <c r="C24" s="255"/>
      <c r="D24" s="255"/>
      <c r="E24" s="255"/>
      <c r="F24" s="255"/>
      <c r="G24" s="255"/>
      <c r="H24" s="255"/>
      <c r="I24" s="30"/>
      <c r="J24" s="30"/>
      <c r="K24" s="30"/>
      <c r="L24" s="30"/>
      <c r="M24" s="30"/>
      <c r="N24" s="30"/>
      <c r="O24" s="30"/>
      <c r="P24" s="30"/>
      <c r="Q24" s="30"/>
    </row>
    <row r="25" spans="1:8" s="2" customFormat="1" ht="56.25" customHeight="1" thickBot="1">
      <c r="A25" s="267"/>
      <c r="B25" s="267"/>
      <c r="C25" s="267"/>
      <c r="D25" s="267"/>
      <c r="E25" s="267"/>
      <c r="F25" s="267"/>
      <c r="G25" s="267"/>
      <c r="H25" s="267"/>
    </row>
    <row r="26" spans="1:17" s="2" customFormat="1" ht="51.75" customHeight="1" thickBot="1">
      <c r="A26" s="255" t="s">
        <v>302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</row>
    <row r="27" spans="1:17" s="2" customFormat="1" ht="102.75" customHeight="1" thickBo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</row>
  </sheetData>
  <sheetProtection/>
  <mergeCells count="15">
    <mergeCell ref="A2:Q2"/>
    <mergeCell ref="A26:Q26"/>
    <mergeCell ref="A27:Q27"/>
    <mergeCell ref="E5:Q5"/>
    <mergeCell ref="E6:F6"/>
    <mergeCell ref="G6:G7"/>
    <mergeCell ref="H6:L6"/>
    <mergeCell ref="M6:M7"/>
    <mergeCell ref="N6:N7"/>
    <mergeCell ref="O6:O7"/>
    <mergeCell ref="A22:G22"/>
    <mergeCell ref="A24:H24"/>
    <mergeCell ref="A25:H25"/>
    <mergeCell ref="P6:Q6"/>
    <mergeCell ref="A21:B21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scale="59" r:id="rId1"/>
  <headerFooter>
    <oddFooter>&amp;R&amp;P / &amp;N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 Pereira Siqueira</dc:creator>
  <cp:keywords/>
  <dc:description/>
  <cp:lastModifiedBy>Comunicacao</cp:lastModifiedBy>
  <cp:lastPrinted>2017-02-20T17:29:18Z</cp:lastPrinted>
  <dcterms:created xsi:type="dcterms:W3CDTF">2015-03-25T13:01:50Z</dcterms:created>
  <dcterms:modified xsi:type="dcterms:W3CDTF">2017-02-20T19:03:47Z</dcterms:modified>
  <cp:category/>
  <cp:version/>
  <cp:contentType/>
  <cp:contentStatus/>
</cp:coreProperties>
</file>